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35" tabRatio="724" activeTab="0"/>
  </bookViews>
  <sheets>
    <sheet name="記載例" sheetId="1" r:id="rId1"/>
    <sheet name="財産一覧（入力用）" sheetId="2" r:id="rId2"/>
    <sheet name="財産一覧（印刷用）" sheetId="3" r:id="rId3"/>
    <sheet name="※ 税額計算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hidden="1">#REF!</definedName>
    <definedName name="__123Graph_A相続試算" hidden="1">#REF!</definedName>
    <definedName name="__123Graph_B" hidden="1">#REF!</definedName>
    <definedName name="__123Graph_B相続試算" hidden="1">#REF!</definedName>
    <definedName name="__123Graph_X" hidden="1">#REF!</definedName>
    <definedName name="__123Graph_X相続試算" hidden="1">#REF!</definedName>
    <definedName name="＿123" hidden="1">'[6]相続試算'!$Z$60:$AA$60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C" localSheetId="2">#REF!</definedName>
    <definedName name="\C" localSheetId="1">#REF!</definedName>
    <definedName name="\C">#REF!</definedName>
    <definedName name="C_TABLE">#REF!</definedName>
    <definedName name="Calc_table">#REF!</definedName>
    <definedName name="CalcTable">#REF!</definedName>
    <definedName name="ｄ">#REF!</definedName>
    <definedName name="ｆ" hidden="1">#REF!</definedName>
    <definedName name="GraphTable">#REF!</definedName>
    <definedName name="ｋ" hidden="1">'[4]相続試算'!$Z$58:$AA$58</definedName>
    <definedName name="あ" hidden="1">#REF!</definedName>
    <definedName name="新相続資産" hidden="1">#REF!</definedName>
    <definedName name="相続試算" hidden="1">#REF!</definedName>
    <definedName name="相続資産" hidden="1">#REF!</definedName>
    <definedName name="相続税資産" hidden="1">#REF!</definedName>
    <definedName name="入力1">#REF!</definedName>
    <definedName name="表紙">#REF!</definedName>
  </definedNames>
  <calcPr fullCalcOnLoad="1"/>
</workbook>
</file>

<file path=xl/sharedStrings.xml><?xml version="1.0" encoding="utf-8"?>
<sst xmlns="http://schemas.openxmlformats.org/spreadsheetml/2006/main" count="169" uniqueCount="111">
  <si>
    <t>評価額</t>
  </si>
  <si>
    <t>納付相続税額</t>
  </si>
  <si>
    <t>課税財産合計</t>
  </si>
  <si>
    <t>財産合計</t>
  </si>
  <si>
    <t>配偶者控除</t>
  </si>
  <si>
    <t>【土地】</t>
  </si>
  <si>
    <t>【建物】</t>
  </si>
  <si>
    <t>【有価証券】</t>
  </si>
  <si>
    <t>土地計</t>
  </si>
  <si>
    <t>建物計</t>
  </si>
  <si>
    <t>有価証券計</t>
  </si>
  <si>
    <t>【生命保険】</t>
  </si>
  <si>
    <t>現預金計</t>
  </si>
  <si>
    <t>【現預金】</t>
  </si>
  <si>
    <t>生命保険計</t>
  </si>
  <si>
    <t>【その他財産】</t>
  </si>
  <si>
    <t>その他財産計</t>
  </si>
  <si>
    <t>【債務】</t>
  </si>
  <si>
    <t>債務計</t>
  </si>
  <si>
    <t>【葬式費用】</t>
  </si>
  <si>
    <t>葬式費用計</t>
  </si>
  <si>
    <t>【小規模宅地の特例】</t>
  </si>
  <si>
    <t>小規模宅地の特例計</t>
  </si>
  <si>
    <t>算出税額</t>
  </si>
  <si>
    <t>No</t>
  </si>
  <si>
    <t>続柄</t>
  </si>
  <si>
    <t>続柄法定相続分</t>
  </si>
  <si>
    <t>続柄人数</t>
  </si>
  <si>
    <t>法定相続分</t>
  </si>
  <si>
    <t>遺産取得</t>
  </si>
  <si>
    <t>課税遺産総額</t>
  </si>
  <si>
    <t>人数</t>
  </si>
  <si>
    <t>配偶者</t>
  </si>
  <si>
    <t>子</t>
  </si>
  <si>
    <t>直系尊属</t>
  </si>
  <si>
    <t>基礎控除</t>
  </si>
  <si>
    <t>兄弟姉妹</t>
  </si>
  <si>
    <t>他</t>
  </si>
  <si>
    <t>順位</t>
  </si>
  <si>
    <t>子、配偶者</t>
  </si>
  <si>
    <t>配偶者、直系尊属</t>
  </si>
  <si>
    <t>配偶者、兄弟姉妹</t>
  </si>
  <si>
    <t>（単位：円）</t>
  </si>
  <si>
    <t>算出相続税額</t>
  </si>
  <si>
    <t>【非課税枠】</t>
  </si>
  <si>
    <t>【相続税額自動計算システム】</t>
  </si>
  <si>
    <t>※ 配偶者控除等の控除額の計算や2割加算額の計算には対応しておりません。</t>
  </si>
  <si>
    <t>2割加算額（相続人が兄弟姉妹の場合等）</t>
  </si>
  <si>
    <t>未成年者控除（相続人が未成年の場合）</t>
  </si>
  <si>
    <t>障害者控除（相続人に障害者がいる場合）</t>
  </si>
  <si>
    <t>相続人 氏名</t>
  </si>
  <si>
    <t>■相続人５■</t>
  </si>
  <si>
    <t>■税額の計算結果は、自動的に財産一覧シートと連動しております。</t>
  </si>
  <si>
    <t>【退職金】</t>
  </si>
  <si>
    <t>退職金計</t>
  </si>
  <si>
    <t>死亡保険金の非課税枠</t>
  </si>
  <si>
    <t>退職金の非課税枠</t>
  </si>
  <si>
    <t>法定相続人の数</t>
  </si>
  <si>
    <t>土地</t>
  </si>
  <si>
    <t>建物</t>
  </si>
  <si>
    <t>有価証券</t>
  </si>
  <si>
    <t>現預金</t>
  </si>
  <si>
    <t>生命保険</t>
  </si>
  <si>
    <t>退職金</t>
  </si>
  <si>
    <t>その他財産</t>
  </si>
  <si>
    <t>債務</t>
  </si>
  <si>
    <t>葬式費用</t>
  </si>
  <si>
    <t>小規模宅地</t>
  </si>
  <si>
    <t>生保非課税</t>
  </si>
  <si>
    <t>退職金非課税</t>
  </si>
  <si>
    <t>債務等合計</t>
  </si>
  <si>
    <t>課税価格</t>
  </si>
  <si>
    <t>純資産価格</t>
  </si>
  <si>
    <t>続柄</t>
  </si>
  <si>
    <t>※ 平成27年1月現在の相続税法に基づいて計算しています。</t>
  </si>
  <si>
    <t>&lt; 被相続人　日本　太郎　相続財産一覧シート&gt;</t>
  </si>
  <si>
    <t>日本　花子</t>
  </si>
  <si>
    <t>日本　一郎</t>
  </si>
  <si>
    <t>日本　良子</t>
  </si>
  <si>
    <t>日本　二郎</t>
  </si>
  <si>
    <t>配偶者</t>
  </si>
  <si>
    <t>子</t>
  </si>
  <si>
    <t>東京都世田谷区世田谷○－×－△</t>
  </si>
  <si>
    <t>自宅敷地　　150㎡</t>
  </si>
  <si>
    <t>福岡県福岡市中央区天神×－×－○</t>
  </si>
  <si>
    <t>賃貸マンション敷地　　15㎡</t>
  </si>
  <si>
    <t>自宅</t>
  </si>
  <si>
    <t>賃貸マンション</t>
  </si>
  <si>
    <t>××証券</t>
  </si>
  <si>
    <t>○○食品</t>
  </si>
  <si>
    <t>△△印刷</t>
  </si>
  <si>
    <t>□□証券</t>
  </si>
  <si>
    <t>××投資信託</t>
  </si>
  <si>
    <t>○○銀行</t>
  </si>
  <si>
    <t>××銀行</t>
  </si>
  <si>
    <t>普通預金</t>
  </si>
  <si>
    <t>定期預金</t>
  </si>
  <si>
    <t>現金</t>
  </si>
  <si>
    <t>△△生命</t>
  </si>
  <si>
    <t>死亡保険金</t>
  </si>
  <si>
    <t>×○生命</t>
  </si>
  <si>
    <t>○△商事</t>
  </si>
  <si>
    <t>死亡退職金</t>
  </si>
  <si>
    <t>△△銀行</t>
  </si>
  <si>
    <t>借入金</t>
  </si>
  <si>
    <t>○○葬儀社</t>
  </si>
  <si>
    <t>××寺</t>
  </si>
  <si>
    <t>葬儀代金</t>
  </si>
  <si>
    <t>お布施</t>
  </si>
  <si>
    <t>自動車</t>
  </si>
  <si>
    <t>○○自動車　×△タイプ　H25年式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</si>
</sst>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#,##0_ "/>
    <numFmt numFmtId="178" formatCode="0_);[Red]\(0\)"/>
    <numFmt numFmtId="179" formatCode="#,##0_);[Red]\(#,##0\)"/>
    <numFmt numFmtId="180" formatCode="#,##0;&quot;△ &quot;#,##0"/>
    <numFmt numFmtId="181" formatCode=";;;"/>
    <numFmt numFmtId="182" formatCode="#,##0.0;\-#,##0.0"/>
    <numFmt numFmtId="183" formatCode="0.00_);[Red]\(0.00\)"/>
    <numFmt numFmtId="184" formatCode="0.00_ "/>
    <numFmt numFmtId="185" formatCode="0.0_);[Red]\(0.0\)"/>
    <numFmt numFmtId="186" formatCode="[$-F800]dddd\,\ mmmm\ dd\,\ yyyy"/>
    <numFmt numFmtId="187" formatCode="#,##0.0;[Red]\-#,##0.0"/>
    <numFmt numFmtId="188" formatCode="#,##0,;[Red]\-#,##0,;&quot;-&quot;"/>
    <numFmt numFmtId="189" formatCode="#,##0;[Red]\-#,##0,;&quot;-&quot;"/>
    <numFmt numFmtId="190" formatCode="0.0_ "/>
    <numFmt numFmtId="191" formatCode="#,##0.000;[Red]\-#,##0.000"/>
    <numFmt numFmtId="192" formatCode="#,##0.0000;[Red]\-#,##0.0000"/>
    <numFmt numFmtId="193" formatCode="#,##0.0;[Red]\-#,##0.0,;&quot;-&quot;"/>
    <numFmt numFmtId="194" formatCode="#,##0.00;[Red]\-#,##0.00,;&quot;-&quot;"/>
    <numFmt numFmtId="195" formatCode="[&lt;=999]000;[&lt;=9999]000\-00;000\-0000"/>
    <numFmt numFmtId="196" formatCode="#,##0_ ;[Red]\-#,##0\ "/>
    <numFmt numFmtId="197" formatCode="yyyy/m/d;@"/>
    <numFmt numFmtId="198" formatCode="m&quot;月&quot;d&quot;日&quot;;@"/>
    <numFmt numFmtId="199" formatCode="mmm\-yyyy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_ "/>
    <numFmt numFmtId="206" formatCode="0.0%"/>
    <numFmt numFmtId="207" formatCode="#\ ???/???"/>
    <numFmt numFmtId="208" formatCode="#,##0;[Red]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color indexed="60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b/>
      <sz val="11"/>
      <color indexed="9"/>
      <name val="ＭＳ ゴシック"/>
      <family val="3"/>
    </font>
    <font>
      <sz val="11"/>
      <name val="ＭＳ Ｐ明朝"/>
      <family val="1"/>
    </font>
    <font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20" borderId="0" applyBorder="0">
      <alignment/>
      <protection/>
    </xf>
    <xf numFmtId="0" fontId="4" fillId="21" borderId="0" applyNumberFormat="0">
      <alignment/>
      <protection/>
    </xf>
    <xf numFmtId="0" fontId="5" fillId="20" borderId="0" applyAlignment="0">
      <protection/>
    </xf>
    <xf numFmtId="0" fontId="15" fillId="21" borderId="1" applyNumberFormat="0" applyAlignment="0" applyProtection="0"/>
    <xf numFmtId="37" fontId="6" fillId="22" borderId="2" applyBorder="0">
      <alignment/>
      <protection locked="0"/>
    </xf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0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0" borderId="10" applyNumberFormat="0" applyAlignment="0" applyProtection="0"/>
    <xf numFmtId="0" fontId="4" fillId="20" borderId="11" applyBorder="0">
      <alignment/>
      <protection/>
    </xf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5" applyNumberFormat="0" applyAlignment="0" applyProtection="0"/>
    <xf numFmtId="0" fontId="7" fillId="8" borderId="12" applyBorder="0">
      <alignment horizontal="left"/>
      <protection/>
    </xf>
    <xf numFmtId="0" fontId="8" fillId="21" borderId="12" applyBorder="0">
      <alignment horizontal="left"/>
      <protection/>
    </xf>
    <xf numFmtId="0" fontId="8" fillId="21" borderId="13" applyBorder="0">
      <alignment/>
      <protection/>
    </xf>
    <xf numFmtId="0" fontId="9" fillId="8" borderId="14" applyBorder="0">
      <alignment horizontal="left"/>
      <protection/>
    </xf>
    <xf numFmtId="0" fontId="4" fillId="20" borderId="0" applyNumberFormat="0" applyFont="0" applyBorder="0" applyAlignment="0">
      <protection/>
    </xf>
    <xf numFmtId="0" fontId="4" fillId="20" borderId="0" applyNumberFormat="0" applyFont="0" applyBorder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10" fillId="22" borderId="15" applyBorder="0">
      <alignment/>
      <protection locked="0"/>
    </xf>
    <xf numFmtId="0" fontId="28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80" fontId="2" fillId="0" borderId="0" xfId="0" applyNumberFormat="1" applyFont="1" applyAlignment="1">
      <alignment vertical="center"/>
    </xf>
    <xf numFmtId="180" fontId="2" fillId="0" borderId="0" xfId="53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2" fillId="0" borderId="16" xfId="53" applyFont="1" applyBorder="1" applyAlignment="1">
      <alignment horizontal="right" vertical="center"/>
    </xf>
    <xf numFmtId="38" fontId="2" fillId="0" borderId="17" xfId="53" applyFont="1" applyBorder="1" applyAlignment="1">
      <alignment horizontal="right" vertical="center"/>
    </xf>
    <xf numFmtId="38" fontId="2" fillId="0" borderId="18" xfId="53" applyFont="1" applyBorder="1" applyAlignment="1">
      <alignment horizontal="right" vertical="center"/>
    </xf>
    <xf numFmtId="38" fontId="2" fillId="0" borderId="17" xfId="53" applyFont="1" applyFill="1" applyBorder="1" applyAlignment="1">
      <alignment horizontal="right" vertical="center"/>
    </xf>
    <xf numFmtId="38" fontId="2" fillId="0" borderId="19" xfId="53" applyFont="1" applyFill="1" applyBorder="1" applyAlignment="1">
      <alignment horizontal="right" vertical="center"/>
    </xf>
    <xf numFmtId="38" fontId="2" fillId="0" borderId="18" xfId="53" applyFont="1" applyFill="1" applyBorder="1" applyAlignment="1">
      <alignment horizontal="right" vertical="center"/>
    </xf>
    <xf numFmtId="180" fontId="2" fillId="24" borderId="20" xfId="0" applyNumberFormat="1" applyFont="1" applyFill="1" applyBorder="1" applyAlignment="1">
      <alignment vertical="center"/>
    </xf>
    <xf numFmtId="180" fontId="2" fillId="24" borderId="21" xfId="53" applyNumberFormat="1" applyFont="1" applyFill="1" applyBorder="1" applyAlignment="1">
      <alignment vertical="center"/>
    </xf>
    <xf numFmtId="180" fontId="32" fillId="0" borderId="17" xfId="53" applyNumberFormat="1" applyFont="1" applyFill="1" applyBorder="1" applyAlignment="1">
      <alignment horizontal="right" vertical="center"/>
    </xf>
    <xf numFmtId="180" fontId="32" fillId="0" borderId="19" xfId="53" applyNumberFormat="1" applyFont="1" applyFill="1" applyBorder="1" applyAlignment="1">
      <alignment horizontal="right" vertical="center"/>
    </xf>
    <xf numFmtId="180" fontId="2" fillId="24" borderId="22" xfId="53" applyNumberFormat="1" applyFont="1" applyFill="1" applyBorder="1" applyAlignment="1">
      <alignment vertical="center"/>
    </xf>
    <xf numFmtId="180" fontId="2" fillId="24" borderId="23" xfId="53" applyNumberFormat="1" applyFont="1" applyFill="1" applyBorder="1" applyAlignment="1">
      <alignment vertical="center"/>
    </xf>
    <xf numFmtId="180" fontId="2" fillId="24" borderId="17" xfId="53" applyNumberFormat="1" applyFont="1" applyFill="1" applyBorder="1" applyAlignment="1">
      <alignment vertical="center"/>
    </xf>
    <xf numFmtId="180" fontId="32" fillId="0" borderId="24" xfId="53" applyNumberFormat="1" applyFont="1" applyFill="1" applyBorder="1" applyAlignment="1">
      <alignment horizontal="right" vertical="center"/>
    </xf>
    <xf numFmtId="180" fontId="32" fillId="0" borderId="16" xfId="53" applyNumberFormat="1" applyFont="1" applyFill="1" applyBorder="1" applyAlignment="1">
      <alignment horizontal="right" vertical="center"/>
    </xf>
    <xf numFmtId="180" fontId="32" fillId="0" borderId="25" xfId="53" applyNumberFormat="1" applyFont="1" applyFill="1" applyBorder="1" applyAlignment="1">
      <alignment horizontal="right" vertical="center"/>
    </xf>
    <xf numFmtId="180" fontId="32" fillId="0" borderId="26" xfId="53" applyNumberFormat="1" applyFont="1" applyFill="1" applyBorder="1" applyAlignment="1">
      <alignment horizontal="right" vertical="center"/>
    </xf>
    <xf numFmtId="180" fontId="32" fillId="0" borderId="27" xfId="53" applyNumberFormat="1" applyFont="1" applyFill="1" applyBorder="1" applyAlignment="1">
      <alignment horizontal="right" vertical="center"/>
    </xf>
    <xf numFmtId="180" fontId="32" fillId="0" borderId="28" xfId="0" applyNumberFormat="1" applyFont="1" applyFill="1" applyBorder="1" applyAlignment="1">
      <alignment vertical="center"/>
    </xf>
    <xf numFmtId="180" fontId="32" fillId="0" borderId="29" xfId="0" applyNumberFormat="1" applyFont="1" applyFill="1" applyBorder="1" applyAlignment="1">
      <alignment vertical="center"/>
    </xf>
    <xf numFmtId="180" fontId="32" fillId="0" borderId="30" xfId="0" applyNumberFormat="1" applyFont="1" applyFill="1" applyBorder="1" applyAlignment="1">
      <alignment vertical="center"/>
    </xf>
    <xf numFmtId="38" fontId="2" fillId="24" borderId="31" xfId="53" applyFont="1" applyFill="1" applyBorder="1" applyAlignment="1">
      <alignment vertical="center"/>
    </xf>
    <xf numFmtId="38" fontId="2" fillId="24" borderId="32" xfId="53" applyFont="1" applyFill="1" applyBorder="1" applyAlignment="1">
      <alignment vertical="center"/>
    </xf>
    <xf numFmtId="180" fontId="32" fillId="0" borderId="33" xfId="53" applyNumberFormat="1" applyFont="1" applyFill="1" applyBorder="1" applyAlignment="1">
      <alignment horizontal="right" vertical="center"/>
    </xf>
    <xf numFmtId="180" fontId="32" fillId="0" borderId="34" xfId="53" applyNumberFormat="1" applyFont="1" applyFill="1" applyBorder="1" applyAlignment="1">
      <alignment horizontal="right" vertical="center"/>
    </xf>
    <xf numFmtId="180" fontId="32" fillId="0" borderId="35" xfId="53" applyNumberFormat="1" applyFont="1" applyFill="1" applyBorder="1" applyAlignment="1">
      <alignment horizontal="right" vertical="center"/>
    </xf>
    <xf numFmtId="180" fontId="2" fillId="24" borderId="36" xfId="53" applyNumberFormat="1" applyFont="1" applyFill="1" applyBorder="1" applyAlignment="1">
      <alignment vertical="center"/>
    </xf>
    <xf numFmtId="180" fontId="2" fillId="24" borderId="37" xfId="0" applyNumberFormat="1" applyFont="1" applyFill="1" applyBorder="1" applyAlignment="1">
      <alignment vertical="center"/>
    </xf>
    <xf numFmtId="180" fontId="2" fillId="24" borderId="38" xfId="53" applyNumberFormat="1" applyFont="1" applyFill="1" applyBorder="1" applyAlignment="1">
      <alignment vertical="center"/>
    </xf>
    <xf numFmtId="180" fontId="2" fillId="24" borderId="39" xfId="53" applyNumberFormat="1" applyFont="1" applyFill="1" applyBorder="1" applyAlignment="1">
      <alignment vertical="center"/>
    </xf>
    <xf numFmtId="180" fontId="2" fillId="25" borderId="40" xfId="0" applyNumberFormat="1" applyFont="1" applyFill="1" applyBorder="1" applyAlignment="1">
      <alignment horizontal="right" vertical="center"/>
    </xf>
    <xf numFmtId="38" fontId="2" fillId="25" borderId="41" xfId="53" applyFont="1" applyFill="1" applyBorder="1" applyAlignment="1">
      <alignment horizontal="right" vertical="center"/>
    </xf>
    <xf numFmtId="180" fontId="2" fillId="25" borderId="42" xfId="0" applyNumberFormat="1" applyFont="1" applyFill="1" applyBorder="1" applyAlignment="1">
      <alignment vertical="center"/>
    </xf>
    <xf numFmtId="38" fontId="2" fillId="25" borderId="23" xfId="53" applyFont="1" applyFill="1" applyBorder="1" applyAlignment="1">
      <alignment horizontal="right" vertical="center"/>
    </xf>
    <xf numFmtId="180" fontId="2" fillId="25" borderId="43" xfId="0" applyNumberFormat="1" applyFont="1" applyFill="1" applyBorder="1" applyAlignment="1">
      <alignment vertical="center"/>
    </xf>
    <xf numFmtId="38" fontId="2" fillId="25" borderId="17" xfId="53" applyFont="1" applyFill="1" applyBorder="1" applyAlignment="1">
      <alignment horizontal="right" vertical="center"/>
    </xf>
    <xf numFmtId="180" fontId="2" fillId="0" borderId="0" xfId="53" applyNumberFormat="1" applyFont="1" applyAlignment="1">
      <alignment horizontal="right"/>
    </xf>
    <xf numFmtId="38" fontId="2" fillId="0" borderId="24" xfId="53" applyFont="1" applyBorder="1" applyAlignment="1">
      <alignment horizontal="right" vertical="center"/>
    </xf>
    <xf numFmtId="38" fontId="2" fillId="0" borderId="44" xfId="53" applyFont="1" applyBorder="1" applyAlignment="1">
      <alignment horizontal="right" vertical="center"/>
    </xf>
    <xf numFmtId="38" fontId="2" fillId="0" borderId="45" xfId="53" applyFont="1" applyBorder="1" applyAlignment="1">
      <alignment horizontal="right" vertical="center"/>
    </xf>
    <xf numFmtId="38" fontId="2" fillId="25" borderId="46" xfId="53" applyFont="1" applyFill="1" applyBorder="1" applyAlignment="1">
      <alignment horizontal="right" vertical="center"/>
    </xf>
    <xf numFmtId="38" fontId="2" fillId="0" borderId="25" xfId="53" applyFont="1" applyBorder="1" applyAlignment="1">
      <alignment horizontal="right" vertical="center"/>
    </xf>
    <xf numFmtId="38" fontId="2" fillId="25" borderId="47" xfId="53" applyFont="1" applyFill="1" applyBorder="1" applyAlignment="1">
      <alignment horizontal="right" vertical="center"/>
    </xf>
    <xf numFmtId="38" fontId="2" fillId="25" borderId="44" xfId="53" applyFont="1" applyFill="1" applyBorder="1" applyAlignment="1">
      <alignment horizontal="right" vertical="center"/>
    </xf>
    <xf numFmtId="180" fontId="2" fillId="24" borderId="48" xfId="53" applyNumberFormat="1" applyFont="1" applyFill="1" applyBorder="1" applyAlignment="1">
      <alignment vertical="center"/>
    </xf>
    <xf numFmtId="180" fontId="32" fillId="0" borderId="44" xfId="53" applyNumberFormat="1" applyFont="1" applyFill="1" applyBorder="1" applyAlignment="1">
      <alignment horizontal="right" vertical="center"/>
    </xf>
    <xf numFmtId="180" fontId="2" fillId="24" borderId="49" xfId="53" applyNumberFormat="1" applyFont="1" applyFill="1" applyBorder="1" applyAlignment="1">
      <alignment vertical="center"/>
    </xf>
    <xf numFmtId="180" fontId="2" fillId="24" borderId="44" xfId="53" applyNumberFormat="1" applyFont="1" applyFill="1" applyBorder="1" applyAlignment="1">
      <alignment vertical="center"/>
    </xf>
    <xf numFmtId="180" fontId="2" fillId="24" borderId="47" xfId="53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207" fontId="0" fillId="0" borderId="52" xfId="0" applyNumberFormat="1" applyFill="1" applyBorder="1" applyAlignment="1" applyProtection="1">
      <alignment vertical="center"/>
      <protection hidden="1"/>
    </xf>
    <xf numFmtId="12" fontId="0" fillId="0" borderId="53" xfId="0" applyNumberFormat="1" applyBorder="1" applyAlignment="1" applyProtection="1">
      <alignment vertical="center"/>
      <protection hidden="1"/>
    </xf>
    <xf numFmtId="207" fontId="0" fillId="0" borderId="53" xfId="0" applyNumberFormat="1" applyBorder="1" applyAlignment="1" applyProtection="1">
      <alignment vertical="center"/>
      <protection hidden="1"/>
    </xf>
    <xf numFmtId="38" fontId="0" fillId="0" borderId="53" xfId="53" applyFont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4" xfId="0" applyFill="1" applyBorder="1" applyAlignment="1" applyProtection="1">
      <alignment vertical="center"/>
      <protection hidden="1"/>
    </xf>
    <xf numFmtId="12" fontId="0" fillId="0" borderId="54" xfId="0" applyNumberFormat="1" applyBorder="1" applyAlignment="1" applyProtection="1">
      <alignment vertical="center"/>
      <protection hidden="1"/>
    </xf>
    <xf numFmtId="207" fontId="0" fillId="0" borderId="54" xfId="0" applyNumberFormat="1" applyBorder="1" applyAlignment="1" applyProtection="1">
      <alignment vertical="center"/>
      <protection hidden="1"/>
    </xf>
    <xf numFmtId="38" fontId="0" fillId="0" borderId="54" xfId="53" applyFont="1" applyBorder="1" applyAlignment="1" applyProtection="1">
      <alignment vertical="center"/>
      <protection hidden="1"/>
    </xf>
    <xf numFmtId="38" fontId="0" fillId="0" borderId="54" xfId="0" applyNumberForma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38" fontId="0" fillId="0" borderId="55" xfId="0" applyNumberFormat="1" applyFill="1" applyBorder="1" applyAlignment="1" applyProtection="1">
      <alignment vertical="center"/>
      <protection hidden="1"/>
    </xf>
    <xf numFmtId="0" fontId="0" fillId="0" borderId="55" xfId="0" applyFill="1" applyBorder="1" applyAlignment="1" applyProtection="1">
      <alignment vertical="center"/>
      <protection hidden="1"/>
    </xf>
    <xf numFmtId="12" fontId="0" fillId="0" borderId="55" xfId="0" applyNumberFormat="1" applyBorder="1" applyAlignment="1" applyProtection="1">
      <alignment vertical="center"/>
      <protection hidden="1"/>
    </xf>
    <xf numFmtId="207" fontId="0" fillId="0" borderId="55" xfId="0" applyNumberFormat="1" applyBorder="1" applyAlignment="1" applyProtection="1">
      <alignment vertical="center"/>
      <protection hidden="1"/>
    </xf>
    <xf numFmtId="207" fontId="0" fillId="0" borderId="0" xfId="0" applyNumberFormat="1" applyFill="1" applyBorder="1" applyAlignment="1" applyProtection="1">
      <alignment vertical="center"/>
      <protection hidden="1"/>
    </xf>
    <xf numFmtId="207" fontId="0" fillId="0" borderId="56" xfId="0" applyNumberFormat="1" applyBorder="1" applyAlignment="1" applyProtection="1">
      <alignment vertical="center"/>
      <protection hidden="1"/>
    </xf>
    <xf numFmtId="38" fontId="0" fillId="0" borderId="51" xfId="53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 vertical="center"/>
      <protection hidden="1"/>
    </xf>
    <xf numFmtId="12" fontId="0" fillId="0" borderId="51" xfId="0" applyNumberFormat="1" applyBorder="1" applyAlignment="1" applyProtection="1">
      <alignment horizontal="center" vertical="center"/>
      <protection hidden="1"/>
    </xf>
    <xf numFmtId="13" fontId="2" fillId="0" borderId="57" xfId="53" applyNumberFormat="1" applyFont="1" applyFill="1" applyBorder="1" applyAlignment="1">
      <alignment horizontal="center" vertical="center"/>
    </xf>
    <xf numFmtId="13" fontId="2" fillId="0" borderId="58" xfId="53" applyNumberFormat="1" applyFont="1" applyFill="1" applyBorder="1" applyAlignment="1">
      <alignment horizontal="center" vertical="center"/>
    </xf>
    <xf numFmtId="13" fontId="2" fillId="0" borderId="59" xfId="53" applyNumberFormat="1" applyFont="1" applyFill="1" applyBorder="1" applyAlignment="1">
      <alignment horizontal="center" vertical="center"/>
    </xf>
    <xf numFmtId="38" fontId="2" fillId="0" borderId="34" xfId="53" applyFont="1" applyBorder="1" applyAlignment="1">
      <alignment horizontal="right" vertical="center"/>
    </xf>
    <xf numFmtId="38" fontId="2" fillId="0" borderId="60" xfId="53" applyFont="1" applyBorder="1" applyAlignment="1">
      <alignment horizontal="right" vertical="center"/>
    </xf>
    <xf numFmtId="38" fontId="2" fillId="0" borderId="61" xfId="53" applyFont="1" applyBorder="1" applyAlignment="1">
      <alignment horizontal="right" vertical="center"/>
    </xf>
    <xf numFmtId="38" fontId="2" fillId="25" borderId="62" xfId="53" applyFont="1" applyFill="1" applyBorder="1" applyAlignment="1">
      <alignment horizontal="right" vertical="center"/>
    </xf>
    <xf numFmtId="38" fontId="2" fillId="0" borderId="33" xfId="53" applyFont="1" applyBorder="1" applyAlignment="1">
      <alignment horizontal="right" vertical="center"/>
    </xf>
    <xf numFmtId="38" fontId="2" fillId="25" borderId="39" xfId="53" applyFont="1" applyFill="1" applyBorder="1" applyAlignment="1">
      <alignment horizontal="right" vertical="center"/>
    </xf>
    <xf numFmtId="38" fontId="2" fillId="25" borderId="60" xfId="53" applyFont="1" applyFill="1" applyBorder="1" applyAlignment="1">
      <alignment horizontal="right" vertical="center"/>
    </xf>
    <xf numFmtId="180" fontId="2" fillId="24" borderId="63" xfId="53" applyNumberFormat="1" applyFont="1" applyFill="1" applyBorder="1" applyAlignment="1">
      <alignment vertical="center"/>
    </xf>
    <xf numFmtId="180" fontId="32" fillId="0" borderId="60" xfId="53" applyNumberFormat="1" applyFont="1" applyFill="1" applyBorder="1" applyAlignment="1">
      <alignment horizontal="right" vertical="center"/>
    </xf>
    <xf numFmtId="38" fontId="33" fillId="0" borderId="51" xfId="53" applyFont="1" applyBorder="1" applyAlignment="1" applyProtection="1">
      <alignment vertical="center"/>
      <protection hidden="1"/>
    </xf>
    <xf numFmtId="38" fontId="0" fillId="0" borderId="55" xfId="53" applyFont="1" applyBorder="1" applyAlignment="1" applyProtection="1">
      <alignment vertical="center"/>
      <protection hidden="1"/>
    </xf>
    <xf numFmtId="38" fontId="33" fillId="0" borderId="53" xfId="53" applyFont="1" applyBorder="1" applyAlignment="1" applyProtection="1">
      <alignment vertical="center"/>
      <protection hidden="1"/>
    </xf>
    <xf numFmtId="38" fontId="33" fillId="0" borderId="54" xfId="53" applyFont="1" applyBorder="1" applyAlignment="1" applyProtection="1">
      <alignment vertical="center"/>
      <protection hidden="1"/>
    </xf>
    <xf numFmtId="38" fontId="33" fillId="0" borderId="55" xfId="53" applyFont="1" applyBorder="1" applyAlignment="1" applyProtection="1">
      <alignment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38" fontId="0" fillId="0" borderId="56" xfId="53" applyFont="1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38" fontId="0" fillId="0" borderId="64" xfId="0" applyNumberForma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38" fontId="0" fillId="0" borderId="64" xfId="53" applyFont="1" applyBorder="1" applyAlignment="1" applyProtection="1">
      <alignment vertical="center"/>
      <protection hidden="1"/>
    </xf>
    <xf numFmtId="38" fontId="0" fillId="0" borderId="66" xfId="0" applyNumberFormat="1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38" fontId="32" fillId="0" borderId="32" xfId="53" applyFont="1" applyFill="1" applyBorder="1" applyAlignment="1">
      <alignment vertical="center"/>
    </xf>
    <xf numFmtId="38" fontId="32" fillId="0" borderId="29" xfId="53" applyFont="1" applyFill="1" applyBorder="1" applyAlignment="1">
      <alignment vertical="center"/>
    </xf>
    <xf numFmtId="180" fontId="2" fillId="0" borderId="34" xfId="53" applyNumberFormat="1" applyFont="1" applyFill="1" applyBorder="1" applyAlignment="1" applyProtection="1">
      <alignment horizontal="center" vertical="center"/>
      <protection locked="0"/>
    </xf>
    <xf numFmtId="180" fontId="2" fillId="0" borderId="68" xfId="53" applyNumberFormat="1" applyFont="1" applyFill="1" applyBorder="1" applyAlignment="1" applyProtection="1">
      <alignment horizontal="center" vertical="center"/>
      <protection locked="0"/>
    </xf>
    <xf numFmtId="180" fontId="2" fillId="0" borderId="16" xfId="53" applyNumberFormat="1" applyFont="1" applyFill="1" applyBorder="1" applyAlignment="1" applyProtection="1">
      <alignment horizontal="center" vertical="center"/>
      <protection locked="0"/>
    </xf>
    <xf numFmtId="180" fontId="2" fillId="0" borderId="33" xfId="53" applyNumberFormat="1" applyFont="1" applyFill="1" applyBorder="1" applyAlignment="1" applyProtection="1">
      <alignment horizontal="center" vertical="center"/>
      <protection locked="0"/>
    </xf>
    <xf numFmtId="180" fontId="2" fillId="0" borderId="69" xfId="53" applyNumberFormat="1" applyFont="1" applyFill="1" applyBorder="1" applyAlignment="1" applyProtection="1">
      <alignment horizontal="center" vertical="center"/>
      <protection locked="0"/>
    </xf>
    <xf numFmtId="180" fontId="2" fillId="0" borderId="19" xfId="53" applyNumberFormat="1" applyFont="1" applyFill="1" applyBorder="1" applyAlignment="1" applyProtection="1">
      <alignment horizontal="center" vertical="center"/>
      <protection locked="0"/>
    </xf>
    <xf numFmtId="180" fontId="2" fillId="0" borderId="43" xfId="0" applyNumberFormat="1" applyFont="1" applyFill="1" applyBorder="1" applyAlignment="1" applyProtection="1">
      <alignment horizontal="right" vertical="center"/>
      <protection locked="0"/>
    </xf>
    <xf numFmtId="180" fontId="2" fillId="0" borderId="70" xfId="0" applyNumberFormat="1" applyFont="1" applyFill="1" applyBorder="1" applyAlignment="1" applyProtection="1">
      <alignment horizontal="right" vertical="center"/>
      <protection locked="0"/>
    </xf>
    <xf numFmtId="180" fontId="2" fillId="0" borderId="71" xfId="0" applyNumberFormat="1" applyFont="1" applyFill="1" applyBorder="1" applyAlignment="1" applyProtection="1">
      <alignment horizontal="right" vertical="center"/>
      <protection locked="0"/>
    </xf>
    <xf numFmtId="180" fontId="2" fillId="0" borderId="70" xfId="0" applyNumberFormat="1" applyFont="1" applyFill="1" applyBorder="1" applyAlignment="1" applyProtection="1">
      <alignment vertical="center"/>
      <protection locked="0"/>
    </xf>
    <xf numFmtId="180" fontId="2" fillId="0" borderId="71" xfId="0" applyNumberFormat="1" applyFont="1" applyFill="1" applyBorder="1" applyAlignment="1" applyProtection="1">
      <alignment vertical="center"/>
      <protection locked="0"/>
    </xf>
    <xf numFmtId="180" fontId="32" fillId="0" borderId="60" xfId="53" applyNumberFormat="1" applyFont="1" applyFill="1" applyBorder="1" applyAlignment="1" applyProtection="1">
      <alignment horizontal="right" vertical="center"/>
      <protection locked="0"/>
    </xf>
    <xf numFmtId="180" fontId="32" fillId="0" borderId="44" xfId="53" applyNumberFormat="1" applyFont="1" applyFill="1" applyBorder="1" applyAlignment="1" applyProtection="1">
      <alignment horizontal="right" vertical="center"/>
      <protection locked="0"/>
    </xf>
    <xf numFmtId="180" fontId="32" fillId="0" borderId="17" xfId="53" applyNumberFormat="1" applyFont="1" applyFill="1" applyBorder="1" applyAlignment="1" applyProtection="1">
      <alignment horizontal="right" vertical="center"/>
      <protection locked="0"/>
    </xf>
    <xf numFmtId="180" fontId="32" fillId="0" borderId="33" xfId="53" applyNumberFormat="1" applyFont="1" applyFill="1" applyBorder="1" applyAlignment="1" applyProtection="1">
      <alignment horizontal="right" vertical="center"/>
      <protection locked="0"/>
    </xf>
    <xf numFmtId="180" fontId="32" fillId="0" borderId="25" xfId="53" applyNumberFormat="1" applyFont="1" applyFill="1" applyBorder="1" applyAlignment="1" applyProtection="1">
      <alignment horizontal="right" vertical="center"/>
      <protection locked="0"/>
    </xf>
    <xf numFmtId="180" fontId="32" fillId="0" borderId="19" xfId="53" applyNumberFormat="1" applyFont="1" applyFill="1" applyBorder="1" applyAlignment="1" applyProtection="1">
      <alignment horizontal="right" vertical="center"/>
      <protection locked="0"/>
    </xf>
    <xf numFmtId="180" fontId="2" fillId="0" borderId="0" xfId="53" applyNumberFormat="1" applyFont="1" applyAlignment="1" applyProtection="1">
      <alignment vertical="center"/>
      <protection hidden="1"/>
    </xf>
    <xf numFmtId="180" fontId="2" fillId="0" borderId="0" xfId="53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80" fontId="2" fillId="0" borderId="34" xfId="53" applyNumberFormat="1" applyFont="1" applyFill="1" applyBorder="1" applyAlignment="1" applyProtection="1">
      <alignment horizontal="center" vertical="center"/>
      <protection hidden="1"/>
    </xf>
    <xf numFmtId="180" fontId="2" fillId="0" borderId="68" xfId="53" applyNumberFormat="1" applyFont="1" applyFill="1" applyBorder="1" applyAlignment="1" applyProtection="1">
      <alignment horizontal="center" vertical="center"/>
      <protection hidden="1"/>
    </xf>
    <xf numFmtId="180" fontId="2" fillId="0" borderId="16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80" fontId="2" fillId="0" borderId="33" xfId="53" applyNumberFormat="1" applyFont="1" applyFill="1" applyBorder="1" applyAlignment="1" applyProtection="1">
      <alignment horizontal="center" vertical="center"/>
      <protection hidden="1"/>
    </xf>
    <xf numFmtId="180" fontId="2" fillId="0" borderId="69" xfId="53" applyNumberFormat="1" applyFont="1" applyFill="1" applyBorder="1" applyAlignment="1" applyProtection="1">
      <alignment horizontal="center" vertical="center"/>
      <protection hidden="1"/>
    </xf>
    <xf numFmtId="180" fontId="2" fillId="0" borderId="19" xfId="53" applyNumberFormat="1" applyFont="1" applyFill="1" applyBorder="1" applyAlignment="1" applyProtection="1">
      <alignment horizontal="center" vertical="center"/>
      <protection hidden="1"/>
    </xf>
    <xf numFmtId="13" fontId="2" fillId="0" borderId="59" xfId="53" applyNumberFormat="1" applyFont="1" applyFill="1" applyBorder="1" applyAlignment="1" applyProtection="1">
      <alignment horizontal="center" vertical="center"/>
      <protection hidden="1"/>
    </xf>
    <xf numFmtId="13" fontId="2" fillId="0" borderId="57" xfId="53" applyNumberFormat="1" applyFont="1" applyFill="1" applyBorder="1" applyAlignment="1" applyProtection="1">
      <alignment horizontal="center" vertical="center"/>
      <protection hidden="1"/>
    </xf>
    <xf numFmtId="13" fontId="2" fillId="0" borderId="58" xfId="53" applyNumberFormat="1" applyFont="1" applyFill="1" applyBorder="1" applyAlignment="1" applyProtection="1">
      <alignment horizontal="center" vertical="center"/>
      <protection hidden="1"/>
    </xf>
    <xf numFmtId="38" fontId="2" fillId="0" borderId="34" xfId="53" applyFont="1" applyBorder="1" applyAlignment="1" applyProtection="1">
      <alignment horizontal="right" vertical="center"/>
      <protection hidden="1"/>
    </xf>
    <xf numFmtId="38" fontId="2" fillId="0" borderId="24" xfId="53" applyFont="1" applyBorder="1" applyAlignment="1" applyProtection="1">
      <alignment horizontal="right" vertical="center"/>
      <protection hidden="1"/>
    </xf>
    <xf numFmtId="38" fontId="2" fillId="0" borderId="16" xfId="53" applyFont="1" applyBorder="1" applyAlignment="1" applyProtection="1">
      <alignment horizontal="right" vertical="center"/>
      <protection hidden="1"/>
    </xf>
    <xf numFmtId="0" fontId="2" fillId="0" borderId="72" xfId="0" applyFont="1" applyBorder="1" applyAlignment="1" applyProtection="1">
      <alignment horizontal="distributed" vertical="center"/>
      <protection hidden="1"/>
    </xf>
    <xf numFmtId="0" fontId="2" fillId="0" borderId="73" xfId="0" applyFont="1" applyBorder="1" applyAlignment="1" applyProtection="1">
      <alignment horizontal="distributed" vertical="center"/>
      <protection hidden="1"/>
    </xf>
    <xf numFmtId="180" fontId="2" fillId="0" borderId="43" xfId="0" applyNumberFormat="1" applyFont="1" applyFill="1" applyBorder="1" applyAlignment="1" applyProtection="1">
      <alignment horizontal="right" vertical="center"/>
      <protection hidden="1"/>
    </xf>
    <xf numFmtId="38" fontId="2" fillId="0" borderId="60" xfId="53" applyFont="1" applyBorder="1" applyAlignment="1" applyProtection="1">
      <alignment horizontal="right" vertical="center"/>
      <protection hidden="1"/>
    </xf>
    <xf numFmtId="38" fontId="2" fillId="0" borderId="44" xfId="53" applyFont="1" applyBorder="1" applyAlignment="1" applyProtection="1">
      <alignment horizontal="right" vertical="center"/>
      <protection hidden="1"/>
    </xf>
    <xf numFmtId="38" fontId="2" fillId="0" borderId="17" xfId="53" applyFont="1" applyBorder="1" applyAlignment="1" applyProtection="1">
      <alignment horizontal="right" vertical="center"/>
      <protection hidden="1"/>
    </xf>
    <xf numFmtId="0" fontId="2" fillId="0" borderId="74" xfId="0" applyFont="1" applyBorder="1" applyAlignment="1" applyProtection="1">
      <alignment horizontal="distributed" vertical="center"/>
      <protection hidden="1"/>
    </xf>
    <xf numFmtId="0" fontId="2" fillId="0" borderId="75" xfId="0" applyFont="1" applyBorder="1" applyAlignment="1" applyProtection="1">
      <alignment horizontal="distributed" vertical="center"/>
      <protection hidden="1"/>
    </xf>
    <xf numFmtId="180" fontId="2" fillId="0" borderId="70" xfId="0" applyNumberFormat="1" applyFont="1" applyFill="1" applyBorder="1" applyAlignment="1" applyProtection="1">
      <alignment horizontal="right" vertical="center"/>
      <protection hidden="1"/>
    </xf>
    <xf numFmtId="0" fontId="2" fillId="0" borderId="76" xfId="0" applyFont="1" applyBorder="1" applyAlignment="1" applyProtection="1">
      <alignment horizontal="distributed" vertical="center"/>
      <protection hidden="1"/>
    </xf>
    <xf numFmtId="0" fontId="2" fillId="0" borderId="77" xfId="0" applyFont="1" applyBorder="1" applyAlignment="1" applyProtection="1">
      <alignment horizontal="distributed" vertical="center"/>
      <protection hidden="1"/>
    </xf>
    <xf numFmtId="180" fontId="2" fillId="0" borderId="71" xfId="0" applyNumberFormat="1" applyFont="1" applyFill="1" applyBorder="1" applyAlignment="1" applyProtection="1">
      <alignment horizontal="right" vertical="center"/>
      <protection hidden="1"/>
    </xf>
    <xf numFmtId="38" fontId="2" fillId="0" borderId="61" xfId="53" applyFont="1" applyBorder="1" applyAlignment="1" applyProtection="1">
      <alignment horizontal="right" vertical="center"/>
      <protection hidden="1"/>
    </xf>
    <xf numFmtId="38" fontId="2" fillId="0" borderId="45" xfId="53" applyFont="1" applyBorder="1" applyAlignment="1" applyProtection="1">
      <alignment horizontal="right" vertical="center"/>
      <protection hidden="1"/>
    </xf>
    <xf numFmtId="38" fontId="2" fillId="0" borderId="18" xfId="53" applyFont="1" applyBorder="1" applyAlignment="1" applyProtection="1">
      <alignment horizontal="right" vertical="center"/>
      <protection hidden="1"/>
    </xf>
    <xf numFmtId="180" fontId="2" fillId="25" borderId="40" xfId="0" applyNumberFormat="1" applyFont="1" applyFill="1" applyBorder="1" applyAlignment="1" applyProtection="1">
      <alignment horizontal="right" vertical="center"/>
      <protection hidden="1"/>
    </xf>
    <xf numFmtId="38" fontId="2" fillId="25" borderId="62" xfId="53" applyFont="1" applyFill="1" applyBorder="1" applyAlignment="1" applyProtection="1">
      <alignment horizontal="right" vertical="center"/>
      <protection hidden="1"/>
    </xf>
    <xf numFmtId="38" fontId="2" fillId="25" borderId="46" xfId="53" applyFont="1" applyFill="1" applyBorder="1" applyAlignment="1" applyProtection="1">
      <alignment horizontal="right" vertical="center"/>
      <protection hidden="1"/>
    </xf>
    <xf numFmtId="38" fontId="2" fillId="25" borderId="41" xfId="53" applyFont="1" applyFill="1" applyBorder="1" applyAlignment="1" applyProtection="1">
      <alignment horizontal="right" vertical="center"/>
      <protection hidden="1"/>
    </xf>
    <xf numFmtId="38" fontId="2" fillId="0" borderId="17" xfId="53" applyFont="1" applyFill="1" applyBorder="1" applyAlignment="1" applyProtection="1">
      <alignment horizontal="right" vertical="center"/>
      <protection hidden="1"/>
    </xf>
    <xf numFmtId="180" fontId="2" fillId="0" borderId="70" xfId="0" applyNumberFormat="1" applyFont="1" applyFill="1" applyBorder="1" applyAlignment="1" applyProtection="1">
      <alignment vertical="center"/>
      <protection hidden="1"/>
    </xf>
    <xf numFmtId="38" fontId="2" fillId="0" borderId="33" xfId="53" applyFont="1" applyBorder="1" applyAlignment="1" applyProtection="1">
      <alignment horizontal="right" vertical="center"/>
      <protection hidden="1"/>
    </xf>
    <xf numFmtId="38" fontId="2" fillId="0" borderId="25" xfId="53" applyFont="1" applyBorder="1" applyAlignment="1" applyProtection="1">
      <alignment horizontal="right" vertical="center"/>
      <protection hidden="1"/>
    </xf>
    <xf numFmtId="38" fontId="2" fillId="0" borderId="19" xfId="53" applyFont="1" applyFill="1" applyBorder="1" applyAlignment="1" applyProtection="1">
      <alignment horizontal="right" vertical="center"/>
      <protection hidden="1"/>
    </xf>
    <xf numFmtId="180" fontId="2" fillId="0" borderId="71" xfId="0" applyNumberFormat="1" applyFont="1" applyFill="1" applyBorder="1" applyAlignment="1" applyProtection="1">
      <alignment vertical="center"/>
      <protection hidden="1"/>
    </xf>
    <xf numFmtId="38" fontId="2" fillId="0" borderId="18" xfId="53" applyFont="1" applyFill="1" applyBorder="1" applyAlignment="1" applyProtection="1">
      <alignment horizontal="right" vertical="center"/>
      <protection hidden="1"/>
    </xf>
    <xf numFmtId="180" fontId="2" fillId="25" borderId="42" xfId="0" applyNumberFormat="1" applyFont="1" applyFill="1" applyBorder="1" applyAlignment="1" applyProtection="1">
      <alignment vertical="center"/>
      <protection hidden="1"/>
    </xf>
    <xf numFmtId="38" fontId="2" fillId="25" borderId="39" xfId="53" applyFont="1" applyFill="1" applyBorder="1" applyAlignment="1" applyProtection="1">
      <alignment horizontal="right" vertical="center"/>
      <protection hidden="1"/>
    </xf>
    <xf numFmtId="38" fontId="2" fillId="25" borderId="47" xfId="53" applyFont="1" applyFill="1" applyBorder="1" applyAlignment="1" applyProtection="1">
      <alignment horizontal="right" vertical="center"/>
      <protection hidden="1"/>
    </xf>
    <xf numFmtId="38" fontId="2" fillId="25" borderId="23" xfId="53" applyFont="1" applyFill="1" applyBorder="1" applyAlignment="1" applyProtection="1">
      <alignment horizontal="right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180" fontId="2" fillId="25" borderId="43" xfId="0" applyNumberFormat="1" applyFont="1" applyFill="1" applyBorder="1" applyAlignment="1" applyProtection="1">
      <alignment vertical="center"/>
      <protection hidden="1"/>
    </xf>
    <xf numFmtId="38" fontId="2" fillId="25" borderId="60" xfId="53" applyFont="1" applyFill="1" applyBorder="1" applyAlignment="1" applyProtection="1">
      <alignment horizontal="right" vertical="center"/>
      <protection hidden="1"/>
    </xf>
    <xf numFmtId="38" fontId="2" fillId="25" borderId="44" xfId="53" applyFont="1" applyFill="1" applyBorder="1" applyAlignment="1" applyProtection="1">
      <alignment horizontal="right" vertical="center"/>
      <protection hidden="1"/>
    </xf>
    <xf numFmtId="38" fontId="2" fillId="25" borderId="17" xfId="53" applyFont="1" applyFill="1" applyBorder="1" applyAlignment="1" applyProtection="1">
      <alignment horizontal="right" vertical="center"/>
      <protection hidden="1"/>
    </xf>
    <xf numFmtId="180" fontId="2" fillId="24" borderId="20" xfId="0" applyNumberFormat="1" applyFont="1" applyFill="1" applyBorder="1" applyAlignment="1" applyProtection="1">
      <alignment vertical="center"/>
      <protection hidden="1"/>
    </xf>
    <xf numFmtId="180" fontId="2" fillId="24" borderId="63" xfId="53" applyNumberFormat="1" applyFont="1" applyFill="1" applyBorder="1" applyAlignment="1" applyProtection="1">
      <alignment vertical="center"/>
      <protection hidden="1"/>
    </xf>
    <xf numFmtId="180" fontId="2" fillId="24" borderId="48" xfId="53" applyNumberFormat="1" applyFont="1" applyFill="1" applyBorder="1" applyAlignment="1" applyProtection="1">
      <alignment vertical="center"/>
      <protection hidden="1"/>
    </xf>
    <xf numFmtId="180" fontId="2" fillId="24" borderId="21" xfId="53" applyNumberFormat="1" applyFont="1" applyFill="1" applyBorder="1" applyAlignment="1" applyProtection="1">
      <alignment vertical="center"/>
      <protection hidden="1"/>
    </xf>
    <xf numFmtId="180" fontId="32" fillId="0" borderId="60" xfId="53" applyNumberFormat="1" applyFont="1" applyFill="1" applyBorder="1" applyAlignment="1" applyProtection="1">
      <alignment horizontal="right" vertical="center"/>
      <protection hidden="1"/>
    </xf>
    <xf numFmtId="180" fontId="32" fillId="0" borderId="44" xfId="53" applyNumberFormat="1" applyFont="1" applyFill="1" applyBorder="1" applyAlignment="1" applyProtection="1">
      <alignment horizontal="right" vertical="center"/>
      <protection hidden="1"/>
    </xf>
    <xf numFmtId="180" fontId="32" fillId="0" borderId="17" xfId="53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72" xfId="0" applyFont="1" applyFill="1" applyBorder="1" applyAlignment="1" applyProtection="1">
      <alignment horizontal="distributed" vertical="center"/>
      <protection hidden="1"/>
    </xf>
    <xf numFmtId="0" fontId="2" fillId="0" borderId="73" xfId="0" applyFont="1" applyFill="1" applyBorder="1" applyAlignment="1" applyProtection="1">
      <alignment horizontal="distributed" vertical="center"/>
      <protection hidden="1"/>
    </xf>
    <xf numFmtId="208" fontId="32" fillId="0" borderId="43" xfId="0" applyNumberFormat="1" applyFont="1" applyFill="1" applyBorder="1" applyAlignment="1" applyProtection="1">
      <alignment vertical="center"/>
      <protection hidden="1"/>
    </xf>
    <xf numFmtId="208" fontId="32" fillId="0" borderId="60" xfId="53" applyNumberFormat="1" applyFont="1" applyBorder="1" applyAlignment="1" applyProtection="1">
      <alignment horizontal="right" vertical="center"/>
      <protection hidden="1"/>
    </xf>
    <xf numFmtId="208" fontId="32" fillId="0" borderId="44" xfId="53" applyNumberFormat="1" applyFont="1" applyBorder="1" applyAlignment="1" applyProtection="1">
      <alignment horizontal="right" vertical="center"/>
      <protection hidden="1"/>
    </xf>
    <xf numFmtId="208" fontId="32" fillId="0" borderId="17" xfId="53" applyNumberFormat="1" applyFont="1" applyBorder="1" applyAlignment="1" applyProtection="1">
      <alignment horizontal="right" vertical="center"/>
      <protection hidden="1"/>
    </xf>
    <xf numFmtId="208" fontId="32" fillId="0" borderId="60" xfId="53" applyNumberFormat="1" applyFont="1" applyFill="1" applyBorder="1" applyAlignment="1" applyProtection="1">
      <alignment horizontal="right" vertical="center"/>
      <protection hidden="1"/>
    </xf>
    <xf numFmtId="208" fontId="32" fillId="0" borderId="44" xfId="53" applyNumberFormat="1" applyFont="1" applyFill="1" applyBorder="1" applyAlignment="1" applyProtection="1">
      <alignment horizontal="right" vertical="center"/>
      <protection hidden="1"/>
    </xf>
    <xf numFmtId="208" fontId="32" fillId="0" borderId="17" xfId="53" applyNumberFormat="1" applyFont="1" applyFill="1" applyBorder="1" applyAlignment="1" applyProtection="1">
      <alignment horizontal="right" vertical="center"/>
      <protection hidden="1"/>
    </xf>
    <xf numFmtId="0" fontId="2" fillId="0" borderId="74" xfId="0" applyFont="1" applyFill="1" applyBorder="1" applyAlignment="1" applyProtection="1">
      <alignment horizontal="distributed" vertical="center"/>
      <protection hidden="1"/>
    </xf>
    <xf numFmtId="0" fontId="2" fillId="0" borderId="75" xfId="0" applyFont="1" applyFill="1" applyBorder="1" applyAlignment="1" applyProtection="1">
      <alignment horizontal="distributed" vertical="center"/>
      <protection hidden="1"/>
    </xf>
    <xf numFmtId="208" fontId="32" fillId="0" borderId="70" xfId="0" applyNumberFormat="1" applyFont="1" applyFill="1" applyBorder="1" applyAlignment="1" applyProtection="1">
      <alignment vertical="center"/>
      <protection hidden="1"/>
    </xf>
    <xf numFmtId="208" fontId="32" fillId="0" borderId="33" xfId="53" applyNumberFormat="1" applyFont="1" applyFill="1" applyBorder="1" applyAlignment="1" applyProtection="1">
      <alignment horizontal="right" vertical="center"/>
      <protection hidden="1"/>
    </xf>
    <xf numFmtId="208" fontId="32" fillId="0" borderId="25" xfId="53" applyNumberFormat="1" applyFont="1" applyFill="1" applyBorder="1" applyAlignment="1" applyProtection="1">
      <alignment horizontal="right" vertical="center"/>
      <protection hidden="1"/>
    </xf>
    <xf numFmtId="208" fontId="32" fillId="0" borderId="19" xfId="53" applyNumberFormat="1" applyFont="1" applyFill="1" applyBorder="1" applyAlignment="1" applyProtection="1">
      <alignment horizontal="right" vertical="center"/>
      <protection hidden="1"/>
    </xf>
    <xf numFmtId="0" fontId="2" fillId="0" borderId="80" xfId="0" applyFont="1" applyFill="1" applyBorder="1" applyAlignment="1" applyProtection="1">
      <alignment horizontal="distributed" vertical="center"/>
      <protection hidden="1"/>
    </xf>
    <xf numFmtId="0" fontId="2" fillId="0" borderId="81" xfId="0" applyFont="1" applyFill="1" applyBorder="1" applyAlignment="1" applyProtection="1">
      <alignment horizontal="distributed" vertical="center"/>
      <protection hidden="1"/>
    </xf>
    <xf numFmtId="208" fontId="32" fillId="0" borderId="82" xfId="0" applyNumberFormat="1" applyFont="1" applyFill="1" applyBorder="1" applyAlignment="1" applyProtection="1">
      <alignment vertical="center"/>
      <protection hidden="1"/>
    </xf>
    <xf numFmtId="208" fontId="32" fillId="0" borderId="83" xfId="53" applyNumberFormat="1" applyFont="1" applyFill="1" applyBorder="1" applyAlignment="1" applyProtection="1">
      <alignment horizontal="right" vertical="center"/>
      <protection hidden="1"/>
    </xf>
    <xf numFmtId="208" fontId="32" fillId="0" borderId="84" xfId="53" applyNumberFormat="1" applyFont="1" applyFill="1" applyBorder="1" applyAlignment="1" applyProtection="1">
      <alignment horizontal="right" vertical="center"/>
      <protection hidden="1"/>
    </xf>
    <xf numFmtId="208" fontId="32" fillId="0" borderId="85" xfId="53" applyNumberFormat="1" applyFont="1" applyFill="1" applyBorder="1" applyAlignment="1" applyProtection="1">
      <alignment horizontal="right" vertical="center"/>
      <protection hidden="1"/>
    </xf>
    <xf numFmtId="208" fontId="32" fillId="25" borderId="40" xfId="0" applyNumberFormat="1" applyFont="1" applyFill="1" applyBorder="1" applyAlignment="1" applyProtection="1">
      <alignment vertical="center"/>
      <protection hidden="1"/>
    </xf>
    <xf numFmtId="208" fontId="32" fillId="25" borderId="62" xfId="53" applyNumberFormat="1" applyFont="1" applyFill="1" applyBorder="1" applyAlignment="1" applyProtection="1">
      <alignment horizontal="right" vertical="center"/>
      <protection hidden="1"/>
    </xf>
    <xf numFmtId="208" fontId="32" fillId="25" borderId="46" xfId="53" applyNumberFormat="1" applyFont="1" applyFill="1" applyBorder="1" applyAlignment="1" applyProtection="1">
      <alignment horizontal="right" vertical="center"/>
      <protection hidden="1"/>
    </xf>
    <xf numFmtId="208" fontId="32" fillId="25" borderId="41" xfId="53" applyNumberFormat="1" applyFont="1" applyFill="1" applyBorder="1" applyAlignment="1" applyProtection="1">
      <alignment horizontal="right" vertical="center"/>
      <protection hidden="1"/>
    </xf>
    <xf numFmtId="0" fontId="2" fillId="0" borderId="76" xfId="0" applyFont="1" applyFill="1" applyBorder="1" applyAlignment="1" applyProtection="1">
      <alignment horizontal="distributed" vertical="center"/>
      <protection hidden="1"/>
    </xf>
    <xf numFmtId="0" fontId="2" fillId="0" borderId="77" xfId="0" applyFont="1" applyFill="1" applyBorder="1" applyAlignment="1" applyProtection="1">
      <alignment horizontal="distributed" vertical="center"/>
      <protection hidden="1"/>
    </xf>
    <xf numFmtId="208" fontId="32" fillId="0" borderId="71" xfId="0" applyNumberFormat="1" applyFont="1" applyFill="1" applyBorder="1" applyAlignment="1" applyProtection="1">
      <alignment vertical="center"/>
      <protection hidden="1"/>
    </xf>
    <xf numFmtId="208" fontId="32" fillId="0" borderId="61" xfId="53" applyNumberFormat="1" applyFont="1" applyFill="1" applyBorder="1" applyAlignment="1" applyProtection="1">
      <alignment horizontal="right" vertical="center"/>
      <protection hidden="1"/>
    </xf>
    <xf numFmtId="208" fontId="32" fillId="0" borderId="45" xfId="53" applyNumberFormat="1" applyFont="1" applyFill="1" applyBorder="1" applyAlignment="1" applyProtection="1">
      <alignment horizontal="right" vertical="center"/>
      <protection hidden="1"/>
    </xf>
    <xf numFmtId="208" fontId="32" fillId="0" borderId="18" xfId="53" applyNumberFormat="1" applyFont="1" applyFill="1" applyBorder="1" applyAlignment="1" applyProtection="1">
      <alignment horizontal="right" vertical="center"/>
      <protection hidden="1"/>
    </xf>
    <xf numFmtId="208" fontId="32" fillId="25" borderId="42" xfId="0" applyNumberFormat="1" applyFont="1" applyFill="1" applyBorder="1" applyAlignment="1" applyProtection="1">
      <alignment vertical="center"/>
      <protection hidden="1"/>
    </xf>
    <xf numFmtId="208" fontId="32" fillId="25" borderId="39" xfId="53" applyNumberFormat="1" applyFont="1" applyFill="1" applyBorder="1" applyAlignment="1" applyProtection="1">
      <alignment horizontal="right" vertical="center"/>
      <protection hidden="1"/>
    </xf>
    <xf numFmtId="208" fontId="32" fillId="25" borderId="47" xfId="53" applyNumberFormat="1" applyFont="1" applyFill="1" applyBorder="1" applyAlignment="1" applyProtection="1">
      <alignment horizontal="right" vertical="center"/>
      <protection hidden="1"/>
    </xf>
    <xf numFmtId="208" fontId="32" fillId="25" borderId="23" xfId="53" applyNumberFormat="1" applyFont="1" applyFill="1" applyBorder="1" applyAlignment="1" applyProtection="1">
      <alignment horizontal="right" vertical="center"/>
      <protection hidden="1"/>
    </xf>
    <xf numFmtId="208" fontId="32" fillId="0" borderId="32" xfId="0" applyNumberFormat="1" applyFont="1" applyFill="1" applyBorder="1" applyAlignment="1" applyProtection="1">
      <alignment vertical="center"/>
      <protection hidden="1"/>
    </xf>
    <xf numFmtId="208" fontId="32" fillId="0" borderId="33" xfId="53" applyNumberFormat="1" applyFont="1" applyBorder="1" applyAlignment="1" applyProtection="1">
      <alignment horizontal="right" vertical="center"/>
      <protection hidden="1"/>
    </xf>
    <xf numFmtId="208" fontId="32" fillId="0" borderId="86" xfId="0" applyNumberFormat="1" applyFont="1" applyFill="1" applyBorder="1" applyAlignment="1" applyProtection="1">
      <alignment vertical="center"/>
      <protection hidden="1"/>
    </xf>
    <xf numFmtId="208" fontId="32" fillId="25" borderId="37" xfId="0" applyNumberFormat="1" applyFont="1" applyFill="1" applyBorder="1" applyAlignment="1" applyProtection="1">
      <alignment vertical="center"/>
      <protection hidden="1"/>
    </xf>
    <xf numFmtId="180" fontId="32" fillId="0" borderId="34" xfId="53" applyNumberFormat="1" applyFont="1" applyFill="1" applyBorder="1" applyAlignment="1" applyProtection="1">
      <alignment horizontal="right" vertical="center"/>
      <protection hidden="1"/>
    </xf>
    <xf numFmtId="180" fontId="32" fillId="0" borderId="24" xfId="53" applyNumberFormat="1" applyFont="1" applyFill="1" applyBorder="1" applyAlignment="1" applyProtection="1">
      <alignment horizontal="right" vertical="center"/>
      <protection hidden="1"/>
    </xf>
    <xf numFmtId="180" fontId="32" fillId="0" borderId="16" xfId="53" applyNumberFormat="1" applyFont="1" applyFill="1" applyBorder="1" applyAlignment="1" applyProtection="1">
      <alignment horizontal="right" vertical="center"/>
      <protection hidden="1"/>
    </xf>
    <xf numFmtId="180" fontId="32" fillId="0" borderId="29" xfId="0" applyNumberFormat="1" applyFont="1" applyFill="1" applyBorder="1" applyAlignment="1" applyProtection="1">
      <alignment vertical="center"/>
      <protection hidden="1"/>
    </xf>
    <xf numFmtId="180" fontId="32" fillId="0" borderId="33" xfId="53" applyNumberFormat="1" applyFont="1" applyFill="1" applyBorder="1" applyAlignment="1" applyProtection="1">
      <alignment horizontal="right" vertical="center"/>
      <protection hidden="1"/>
    </xf>
    <xf numFmtId="180" fontId="32" fillId="0" borderId="25" xfId="53" applyNumberFormat="1" applyFont="1" applyFill="1" applyBorder="1" applyAlignment="1" applyProtection="1">
      <alignment horizontal="right" vertical="center"/>
      <protection hidden="1"/>
    </xf>
    <xf numFmtId="180" fontId="32" fillId="0" borderId="19" xfId="53" applyNumberFormat="1" applyFont="1" applyFill="1" applyBorder="1" applyAlignment="1" applyProtection="1">
      <alignment horizontal="right" vertical="center"/>
      <protection hidden="1"/>
    </xf>
    <xf numFmtId="180" fontId="32" fillId="0" borderId="30" xfId="0" applyNumberFormat="1" applyFont="1" applyFill="1" applyBorder="1" applyAlignment="1" applyProtection="1">
      <alignment vertical="center"/>
      <protection hidden="1"/>
    </xf>
    <xf numFmtId="180" fontId="32" fillId="0" borderId="35" xfId="53" applyNumberFormat="1" applyFont="1" applyFill="1" applyBorder="1" applyAlignment="1" applyProtection="1">
      <alignment horizontal="right" vertical="center"/>
      <protection hidden="1"/>
    </xf>
    <xf numFmtId="180" fontId="32" fillId="0" borderId="26" xfId="53" applyNumberFormat="1" applyFont="1" applyFill="1" applyBorder="1" applyAlignment="1" applyProtection="1">
      <alignment horizontal="right" vertical="center"/>
      <protection hidden="1"/>
    </xf>
    <xf numFmtId="180" fontId="32" fillId="0" borderId="27" xfId="53" applyNumberFormat="1" applyFont="1" applyFill="1" applyBorder="1" applyAlignment="1" applyProtection="1">
      <alignment horizontal="right" vertical="center"/>
      <protection hidden="1"/>
    </xf>
    <xf numFmtId="38" fontId="2" fillId="24" borderId="31" xfId="53" applyFont="1" applyFill="1" applyBorder="1" applyAlignment="1" applyProtection="1">
      <alignment vertical="center"/>
      <protection hidden="1"/>
    </xf>
    <xf numFmtId="180" fontId="2" fillId="24" borderId="36" xfId="53" applyNumberFormat="1" applyFont="1" applyFill="1" applyBorder="1" applyAlignment="1" applyProtection="1">
      <alignment vertical="center"/>
      <protection hidden="1"/>
    </xf>
    <xf numFmtId="180" fontId="2" fillId="24" borderId="49" xfId="53" applyNumberFormat="1" applyFont="1" applyFill="1" applyBorder="1" applyAlignment="1" applyProtection="1">
      <alignment vertical="center"/>
      <protection hidden="1"/>
    </xf>
    <xf numFmtId="180" fontId="2" fillId="24" borderId="22" xfId="53" applyNumberFormat="1" applyFont="1" applyFill="1" applyBorder="1" applyAlignment="1" applyProtection="1">
      <alignment vertical="center"/>
      <protection hidden="1"/>
    </xf>
    <xf numFmtId="38" fontId="2" fillId="24" borderId="32" xfId="53" applyFont="1" applyFill="1" applyBorder="1" applyAlignment="1" applyProtection="1">
      <alignment vertical="center"/>
      <protection hidden="1"/>
    </xf>
    <xf numFmtId="180" fontId="2" fillId="24" borderId="38" xfId="53" applyNumberFormat="1" applyFont="1" applyFill="1" applyBorder="1" applyAlignment="1" applyProtection="1">
      <alignment vertical="center"/>
      <protection hidden="1"/>
    </xf>
    <xf numFmtId="180" fontId="2" fillId="24" borderId="44" xfId="53" applyNumberFormat="1" applyFont="1" applyFill="1" applyBorder="1" applyAlignment="1" applyProtection="1">
      <alignment vertical="center"/>
      <protection hidden="1"/>
    </xf>
    <xf numFmtId="180" fontId="2" fillId="24" borderId="17" xfId="53" applyNumberFormat="1" applyFont="1" applyFill="1" applyBorder="1" applyAlignment="1" applyProtection="1">
      <alignment vertical="center"/>
      <protection hidden="1"/>
    </xf>
    <xf numFmtId="38" fontId="32" fillId="0" borderId="32" xfId="53" applyFont="1" applyFill="1" applyBorder="1" applyAlignment="1" applyProtection="1">
      <alignment vertical="center"/>
      <protection hidden="1"/>
    </xf>
    <xf numFmtId="38" fontId="32" fillId="0" borderId="29" xfId="53" applyFont="1" applyFill="1" applyBorder="1" applyAlignment="1" applyProtection="1">
      <alignment vertical="center"/>
      <protection hidden="1"/>
    </xf>
    <xf numFmtId="180" fontId="2" fillId="24" borderId="37" xfId="0" applyNumberFormat="1" applyFont="1" applyFill="1" applyBorder="1" applyAlignment="1" applyProtection="1">
      <alignment vertical="center"/>
      <protection hidden="1"/>
    </xf>
    <xf numFmtId="180" fontId="2" fillId="24" borderId="39" xfId="53" applyNumberFormat="1" applyFont="1" applyFill="1" applyBorder="1" applyAlignment="1" applyProtection="1">
      <alignment vertical="center"/>
      <protection hidden="1"/>
    </xf>
    <xf numFmtId="180" fontId="2" fillId="24" borderId="47" xfId="53" applyNumberFormat="1" applyFont="1" applyFill="1" applyBorder="1" applyAlignment="1" applyProtection="1">
      <alignment vertical="center"/>
      <protection hidden="1"/>
    </xf>
    <xf numFmtId="180" fontId="2" fillId="24" borderId="23" xfId="53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180" fontId="2" fillId="0" borderId="0" xfId="0" applyNumberFormat="1" applyFont="1" applyAlignment="1" applyProtection="1">
      <alignment vertical="center"/>
      <protection hidden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79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180" fontId="32" fillId="0" borderId="43" xfId="0" applyNumberFormat="1" applyFont="1" applyFill="1" applyBorder="1" applyAlignment="1" applyProtection="1">
      <alignment vertical="center"/>
      <protection locked="0"/>
    </xf>
    <xf numFmtId="180" fontId="32" fillId="0" borderId="60" xfId="53" applyNumberFormat="1" applyFont="1" applyBorder="1" applyAlignment="1">
      <alignment horizontal="right" vertical="center"/>
    </xf>
    <xf numFmtId="180" fontId="32" fillId="0" borderId="44" xfId="53" applyNumberFormat="1" applyFont="1" applyBorder="1" applyAlignment="1">
      <alignment horizontal="right" vertical="center"/>
    </xf>
    <xf numFmtId="180" fontId="32" fillId="0" borderId="17" xfId="53" applyNumberFormat="1" applyFont="1" applyBorder="1" applyAlignment="1">
      <alignment horizontal="right" vertical="center"/>
    </xf>
    <xf numFmtId="180" fontId="32" fillId="0" borderId="70" xfId="0" applyNumberFormat="1" applyFont="1" applyFill="1" applyBorder="1" applyAlignment="1" applyProtection="1">
      <alignment vertical="center"/>
      <protection locked="0"/>
    </xf>
    <xf numFmtId="180" fontId="32" fillId="0" borderId="82" xfId="0" applyNumberFormat="1" applyFont="1" applyFill="1" applyBorder="1" applyAlignment="1" applyProtection="1">
      <alignment vertical="center"/>
      <protection locked="0"/>
    </xf>
    <xf numFmtId="180" fontId="32" fillId="0" borderId="83" xfId="53" applyNumberFormat="1" applyFont="1" applyFill="1" applyBorder="1" applyAlignment="1">
      <alignment horizontal="right" vertical="center"/>
    </xf>
    <xf numFmtId="180" fontId="32" fillId="0" borderId="84" xfId="53" applyNumberFormat="1" applyFont="1" applyFill="1" applyBorder="1" applyAlignment="1">
      <alignment horizontal="right" vertical="center"/>
    </xf>
    <xf numFmtId="180" fontId="32" fillId="0" borderId="85" xfId="53" applyNumberFormat="1" applyFont="1" applyFill="1" applyBorder="1" applyAlignment="1">
      <alignment horizontal="right" vertical="center"/>
    </xf>
    <xf numFmtId="180" fontId="32" fillId="25" borderId="40" xfId="0" applyNumberFormat="1" applyFont="1" applyFill="1" applyBorder="1" applyAlignment="1">
      <alignment vertical="center"/>
    </xf>
    <xf numFmtId="180" fontId="32" fillId="25" borderId="62" xfId="53" applyNumberFormat="1" applyFont="1" applyFill="1" applyBorder="1" applyAlignment="1">
      <alignment horizontal="right" vertical="center"/>
    </xf>
    <xf numFmtId="180" fontId="32" fillId="25" borderId="46" xfId="53" applyNumberFormat="1" applyFont="1" applyFill="1" applyBorder="1" applyAlignment="1">
      <alignment horizontal="right" vertical="center"/>
    </xf>
    <xf numFmtId="180" fontId="32" fillId="25" borderId="41" xfId="53" applyNumberFormat="1" applyFont="1" applyFill="1" applyBorder="1" applyAlignment="1">
      <alignment horizontal="right" vertical="center"/>
    </xf>
    <xf numFmtId="180" fontId="32" fillId="0" borderId="71" xfId="0" applyNumberFormat="1" applyFont="1" applyFill="1" applyBorder="1" applyAlignment="1" applyProtection="1">
      <alignment vertical="center"/>
      <protection locked="0"/>
    </xf>
    <xf numFmtId="180" fontId="32" fillId="0" borderId="61" xfId="53" applyNumberFormat="1" applyFont="1" applyFill="1" applyBorder="1" applyAlignment="1">
      <alignment horizontal="right" vertical="center"/>
    </xf>
    <xf numFmtId="180" fontId="32" fillId="0" borderId="45" xfId="53" applyNumberFormat="1" applyFont="1" applyFill="1" applyBorder="1" applyAlignment="1">
      <alignment horizontal="right" vertical="center"/>
    </xf>
    <xf numFmtId="180" fontId="32" fillId="0" borderId="18" xfId="53" applyNumberFormat="1" applyFont="1" applyFill="1" applyBorder="1" applyAlignment="1">
      <alignment horizontal="right" vertical="center"/>
    </xf>
    <xf numFmtId="180" fontId="32" fillId="25" borderId="42" xfId="0" applyNumberFormat="1" applyFont="1" applyFill="1" applyBorder="1" applyAlignment="1">
      <alignment vertical="center"/>
    </xf>
    <xf numFmtId="180" fontId="32" fillId="25" borderId="39" xfId="53" applyNumberFormat="1" applyFont="1" applyFill="1" applyBorder="1" applyAlignment="1">
      <alignment horizontal="right" vertical="center"/>
    </xf>
    <xf numFmtId="180" fontId="32" fillId="25" borderId="47" xfId="53" applyNumberFormat="1" applyFont="1" applyFill="1" applyBorder="1" applyAlignment="1">
      <alignment horizontal="right" vertical="center"/>
    </xf>
    <xf numFmtId="180" fontId="32" fillId="25" borderId="23" xfId="53" applyNumberFormat="1" applyFont="1" applyFill="1" applyBorder="1" applyAlignment="1">
      <alignment horizontal="right" vertical="center"/>
    </xf>
    <xf numFmtId="180" fontId="32" fillId="0" borderId="32" xfId="0" applyNumberFormat="1" applyFont="1" applyFill="1" applyBorder="1" applyAlignment="1" applyProtection="1">
      <alignment vertical="center"/>
      <protection locked="0"/>
    </xf>
    <xf numFmtId="180" fontId="32" fillId="0" borderId="33" xfId="53" applyNumberFormat="1" applyFont="1" applyBorder="1" applyAlignment="1">
      <alignment horizontal="right" vertical="center"/>
    </xf>
    <xf numFmtId="180" fontId="32" fillId="0" borderId="86" xfId="0" applyNumberFormat="1" applyFont="1" applyFill="1" applyBorder="1" applyAlignment="1" applyProtection="1">
      <alignment vertical="center"/>
      <protection locked="0"/>
    </xf>
    <xf numFmtId="180" fontId="32" fillId="25" borderId="37" xfId="0" applyNumberFormat="1" applyFont="1" applyFill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25" borderId="67" xfId="0" applyFont="1" applyFill="1" applyBorder="1" applyAlignment="1">
      <alignment horizontal="center" vertical="center"/>
    </xf>
    <xf numFmtId="0" fontId="2" fillId="25" borderId="92" xfId="0" applyFont="1" applyFill="1" applyBorder="1" applyAlignment="1">
      <alignment horizontal="center" vertical="center"/>
    </xf>
    <xf numFmtId="0" fontId="2" fillId="25" borderId="93" xfId="0" applyFont="1" applyFill="1" applyBorder="1" applyAlignment="1">
      <alignment horizontal="center" vertical="center"/>
    </xf>
    <xf numFmtId="0" fontId="2" fillId="25" borderId="9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center"/>
    </xf>
    <xf numFmtId="0" fontId="2" fillId="24" borderId="96" xfId="0" applyFont="1" applyFill="1" applyBorder="1" applyAlignment="1">
      <alignment horizontal="center" vertical="center"/>
    </xf>
    <xf numFmtId="0" fontId="2" fillId="24" borderId="97" xfId="0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92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24" borderId="98" xfId="0" applyFont="1" applyFill="1" applyBorder="1" applyAlignment="1">
      <alignment horizontal="center" vertical="center"/>
    </xf>
    <xf numFmtId="0" fontId="2" fillId="24" borderId="99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80" fontId="30" fillId="0" borderId="102" xfId="0" applyNumberFormat="1" applyFont="1" applyFill="1" applyBorder="1" applyAlignment="1">
      <alignment horizontal="center" vertical="center"/>
    </xf>
    <xf numFmtId="180" fontId="30" fillId="0" borderId="103" xfId="0" applyNumberFormat="1" applyFont="1" applyFill="1" applyBorder="1" applyAlignment="1">
      <alignment horizontal="center" vertical="center"/>
    </xf>
    <xf numFmtId="180" fontId="30" fillId="0" borderId="104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24" borderId="67" xfId="0" applyFont="1" applyFill="1" applyBorder="1" applyAlignment="1" applyProtection="1">
      <alignment horizontal="center" vertical="center"/>
      <protection hidden="1"/>
    </xf>
    <xf numFmtId="0" fontId="2" fillId="24" borderId="92" xfId="0" applyFont="1" applyFill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left" vertical="center"/>
      <protection hidden="1"/>
    </xf>
    <xf numFmtId="0" fontId="2" fillId="0" borderId="88" xfId="0" applyFont="1" applyBorder="1" applyAlignment="1" applyProtection="1">
      <alignment horizontal="left" vertical="center"/>
      <protection hidden="1"/>
    </xf>
    <xf numFmtId="0" fontId="2" fillId="0" borderId="89" xfId="0" applyFont="1" applyBorder="1" applyAlignment="1" applyProtection="1">
      <alignment horizontal="left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2" fillId="24" borderId="98" xfId="0" applyFont="1" applyFill="1" applyBorder="1" applyAlignment="1" applyProtection="1">
      <alignment horizontal="center" vertical="center"/>
      <protection hidden="1"/>
    </xf>
    <xf numFmtId="0" fontId="2" fillId="24" borderId="99" xfId="0" applyFont="1" applyFill="1" applyBorder="1" applyAlignment="1" applyProtection="1">
      <alignment horizontal="center" vertical="center"/>
      <protection hidden="1"/>
    </xf>
    <xf numFmtId="0" fontId="2" fillId="24" borderId="96" xfId="0" applyFont="1" applyFill="1" applyBorder="1" applyAlignment="1" applyProtection="1">
      <alignment horizontal="center" vertical="center"/>
      <protection hidden="1"/>
    </xf>
    <xf numFmtId="0" fontId="2" fillId="24" borderId="97" xfId="0" applyFont="1" applyFill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vertical="center"/>
      <protection hidden="1"/>
    </xf>
    <xf numFmtId="0" fontId="2" fillId="0" borderId="88" xfId="0" applyFont="1" applyBorder="1" applyAlignment="1" applyProtection="1">
      <alignment vertical="center"/>
      <protection hidden="1"/>
    </xf>
    <xf numFmtId="0" fontId="2" fillId="0" borderId="89" xfId="0" applyFont="1" applyBorder="1" applyAlignment="1" applyProtection="1">
      <alignment vertical="center"/>
      <protection hidden="1"/>
    </xf>
    <xf numFmtId="0" fontId="2" fillId="25" borderId="93" xfId="0" applyFont="1" applyFill="1" applyBorder="1" applyAlignment="1" applyProtection="1">
      <alignment horizontal="center" vertical="center"/>
      <protection hidden="1"/>
    </xf>
    <xf numFmtId="0" fontId="2" fillId="25" borderId="94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73" xfId="0" applyFont="1" applyBorder="1" applyAlignment="1" applyProtection="1">
      <alignment vertical="center"/>
      <protection hidden="1"/>
    </xf>
    <xf numFmtId="0" fontId="2" fillId="0" borderId="90" xfId="0" applyFont="1" applyBorder="1" applyAlignment="1" applyProtection="1">
      <alignment vertical="center"/>
      <protection hidden="1"/>
    </xf>
    <xf numFmtId="0" fontId="2" fillId="25" borderId="67" xfId="0" applyFont="1" applyFill="1" applyBorder="1" applyAlignment="1" applyProtection="1">
      <alignment horizontal="center" vertical="center"/>
      <protection hidden="1"/>
    </xf>
    <xf numFmtId="0" fontId="2" fillId="25" borderId="92" xfId="0" applyFont="1" applyFill="1" applyBorder="1" applyAlignment="1" applyProtection="1">
      <alignment horizontal="center" vertical="center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95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180" fontId="30" fillId="0" borderId="102" xfId="0" applyNumberFormat="1" applyFont="1" applyFill="1" applyBorder="1" applyAlignment="1" applyProtection="1">
      <alignment horizontal="center" vertical="center"/>
      <protection hidden="1"/>
    </xf>
    <xf numFmtId="180" fontId="30" fillId="0" borderId="103" xfId="0" applyNumberFormat="1" applyFont="1" applyFill="1" applyBorder="1" applyAlignment="1" applyProtection="1">
      <alignment horizontal="center" vertical="center"/>
      <protection hidden="1"/>
    </xf>
    <xf numFmtId="180" fontId="30" fillId="0" borderId="104" xfId="0" applyNumberFormat="1" applyFont="1" applyFill="1" applyBorder="1" applyAlignment="1" applyProtection="1">
      <alignment horizontal="center" vertical="center"/>
      <protection hidden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アプストラクト" xfId="39"/>
    <cellStyle name="かげ" xfId="40"/>
    <cellStyle name="タイトル" xfId="41"/>
    <cellStyle name="チェック セル" xfId="42"/>
    <cellStyle name="データ入力" xfId="43"/>
    <cellStyle name="どちらでもない" xfId="44"/>
    <cellStyle name="Percent" xfId="45"/>
    <cellStyle name="パーセント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所感" xfId="62"/>
    <cellStyle name="説明文" xfId="63"/>
    <cellStyle name="Currency [0]" xfId="64"/>
    <cellStyle name="Currency" xfId="65"/>
    <cellStyle name="入力" xfId="66"/>
    <cellStyle name="入力コメント" xfId="67"/>
    <cellStyle name="入力コメントタイトル" xfId="68"/>
    <cellStyle name="入力タイトル" xfId="69"/>
    <cellStyle name="入力説明" xfId="70"/>
    <cellStyle name="背景" xfId="71"/>
    <cellStyle name="背景2" xfId="72"/>
    <cellStyle name="標準 2" xfId="73"/>
    <cellStyle name="標準 3" xfId="74"/>
    <cellStyle name="Followed Hyperlink" xfId="75"/>
    <cellStyle name="名前" xfId="76"/>
    <cellStyle name="良い" xfId="77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9525</xdr:colOff>
      <xdr:row>104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25525" cy="1784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6817;&#34276;&#28113;&#22827;\&#36942;&#21435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9151;&#26449;&#35998;&#38596;(2928-00)\&#26481;&#26032;&#21830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31119;&#26412;&#21892;&#19968;(3189-00)\&#26481;&#26032;&#21830;&#202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9734;&#30003;&#21578;&#28168;&#9734;\&#24029;&#37707;&#12461;&#12481;\&#24029;&#37707;&#30456;&#32154;&#36001;&#2998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G_NTSV5\Nt_toroku\07&#12288;&#31532;5&#37096;&#38272;-1&#65288;&#26408;&#26449;&#65289;\&#30456;&#32154;\&#23403;&#31119;&#24344;\&#26481;&#26032;&#21830;&#20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13STAFF\JIGYO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HGLFAB\share\01.&#20491;&#21029;&#65322;&#65327;&#65314;\01.&#30456;&#32154;\&#9632;&#32066;&#20102;&#26696;&#20214;&#9632;\&#9632;&#65332;&#65320;&#26178;&#20195;&#9632;\&#20491;&#20154;&#30456;&#32154;\&#23546;&#23614;&#12288;&#21338;\&#22338;&#30000;&#27096;&#12288;&#19981;&#35201;&#26360;&#39006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保の権利 (2)"/>
      <sheetName val="生保の権利"/>
      <sheetName val="相続財産"/>
      <sheetName val="相続試算  (2)"/>
      <sheetName val="土地（Ｈ15.2.6 ）"/>
      <sheetName val="賃貸物件総括表① (マンション)"/>
      <sheetName val="賃貸物件総括表 ②(貸家・貸宅地)"/>
      <sheetName val="賃貸物件総括表③（駐車場）"/>
      <sheetName val="保険契約全体（旧）"/>
      <sheetName val="満期保険金（準確資料）"/>
      <sheetName val="相続財産 (2)"/>
      <sheetName val="相続財産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相続財産"/>
      <sheetName val="相続財産2"/>
      <sheetName val="相続財産2 (2)"/>
      <sheetName val="建物・借入金"/>
      <sheetName val="Sheet1"/>
      <sheetName val="相続試算"/>
      <sheetName val="相続試算 (2)"/>
      <sheetName val="土地"/>
      <sheetName val="建物"/>
      <sheetName val="構築物"/>
      <sheetName val="現預金"/>
      <sheetName val="生命保険"/>
      <sheetName val="その他財産"/>
      <sheetName val="債務"/>
      <sheetName val="保証金"/>
      <sheetName val="葬式費用"/>
    </sheetNames>
    <sheetDataSet>
      <sheetData sheetId="5">
        <row r="58">
          <cell r="Z58" t="str">
            <v>相 続 １</v>
          </cell>
          <cell r="AA58" t="str">
            <v>相 続 ２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有価証券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相続試算"/>
      <sheetName val="グラフ"/>
      <sheetName val="説明"/>
      <sheetName val="Module1"/>
      <sheetName val="Module2"/>
    </sheetNames>
    <sheetDataSet>
      <sheetData sheetId="1">
        <row r="60">
          <cell r="Z60">
            <v>404781000</v>
          </cell>
          <cell r="AA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確認事項1"/>
      <sheetName val="確認事項（当社）"/>
      <sheetName val="確認事項（奥様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5" zoomScaleNormal="85" zoomScalePageLayoutView="0" workbookViewId="0" topLeftCell="A1">
      <selection activeCell="K107" sqref="K10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7"/>
  <sheetViews>
    <sheetView showGridLines="0" showZeros="0" zoomScale="90" zoomScaleNormal="90" workbookViewId="0" topLeftCell="A1">
      <selection activeCell="D93" sqref="D93"/>
    </sheetView>
  </sheetViews>
  <sheetFormatPr defaultColWidth="14.25390625" defaultRowHeight="33" customHeight="1"/>
  <cols>
    <col min="1" max="2" width="31.875" style="3" customWidth="1"/>
    <col min="3" max="3" width="17.50390625" style="4" customWidth="1"/>
    <col min="4" max="8" width="17.00390625" style="5" customWidth="1"/>
    <col min="9" max="11" width="12.25390625" style="2" customWidth="1"/>
    <col min="12" max="16384" width="14.25390625" style="2" customWidth="1"/>
  </cols>
  <sheetData>
    <row r="1" spans="1:8" ht="27.75" customHeight="1">
      <c r="A1" s="332" t="s">
        <v>75</v>
      </c>
      <c r="B1" s="332"/>
      <c r="C1" s="332"/>
      <c r="H1" s="45" t="s">
        <v>42</v>
      </c>
    </row>
    <row r="2" spans="1:3" ht="7.5" customHeight="1">
      <c r="A2" s="8"/>
      <c r="B2" s="8"/>
      <c r="C2" s="7"/>
    </row>
    <row r="3" spans="1:8" s="1" customFormat="1" ht="21" customHeight="1">
      <c r="A3" s="333"/>
      <c r="B3" s="334"/>
      <c r="C3" s="339" t="s">
        <v>0</v>
      </c>
      <c r="D3" s="119" t="s">
        <v>76</v>
      </c>
      <c r="E3" s="120" t="s">
        <v>77</v>
      </c>
      <c r="F3" s="120" t="s">
        <v>78</v>
      </c>
      <c r="G3" s="120" t="s">
        <v>79</v>
      </c>
      <c r="H3" s="121" t="s">
        <v>51</v>
      </c>
    </row>
    <row r="4" spans="1:8" s="1" customFormat="1" ht="21" customHeight="1">
      <c r="A4" s="335"/>
      <c r="B4" s="336"/>
      <c r="C4" s="340"/>
      <c r="D4" s="122" t="s">
        <v>80</v>
      </c>
      <c r="E4" s="123" t="s">
        <v>81</v>
      </c>
      <c r="F4" s="123" t="s">
        <v>81</v>
      </c>
      <c r="G4" s="123" t="s">
        <v>81</v>
      </c>
      <c r="H4" s="124" t="s">
        <v>73</v>
      </c>
    </row>
    <row r="5" spans="1:8" s="1" customFormat="1" ht="21" customHeight="1">
      <c r="A5" s="337"/>
      <c r="B5" s="338"/>
      <c r="C5" s="341"/>
      <c r="D5" s="94">
        <f>'※ 税額計算'!H6</f>
        <v>0.5</v>
      </c>
      <c r="E5" s="92">
        <f>'※ 税額計算'!H7</f>
        <v>0.16666666666666666</v>
      </c>
      <c r="F5" s="92">
        <f>'※ 税額計算'!H8</f>
        <v>0.16666666666666666</v>
      </c>
      <c r="G5" s="92">
        <f>'※ 税額計算'!H9</f>
        <v>0.16666666666666666</v>
      </c>
      <c r="H5" s="93">
        <f>'※ 税額計算'!H10</f>
        <v>0</v>
      </c>
    </row>
    <row r="6" spans="1:8" s="1" customFormat="1" ht="12">
      <c r="A6" s="309" t="s">
        <v>5</v>
      </c>
      <c r="B6" s="310"/>
      <c r="C6" s="311"/>
      <c r="D6" s="95"/>
      <c r="E6" s="46"/>
      <c r="F6" s="46"/>
      <c r="G6" s="46"/>
      <c r="H6" s="9"/>
    </row>
    <row r="7" spans="1:8" s="1" customFormat="1" ht="12">
      <c r="A7" s="266" t="s">
        <v>82</v>
      </c>
      <c r="B7" s="281" t="s">
        <v>83</v>
      </c>
      <c r="C7" s="125">
        <v>70000000</v>
      </c>
      <c r="D7" s="96">
        <f>$C7*D$5</f>
        <v>35000000</v>
      </c>
      <c r="E7" s="47">
        <f aca="true" t="shared" si="0" ref="E7:H11">$C7*E$5</f>
        <v>11666666.666666666</v>
      </c>
      <c r="F7" s="47">
        <f t="shared" si="0"/>
        <v>11666666.666666666</v>
      </c>
      <c r="G7" s="47">
        <f t="shared" si="0"/>
        <v>11666666.666666666</v>
      </c>
      <c r="H7" s="10">
        <f t="shared" si="0"/>
        <v>0</v>
      </c>
    </row>
    <row r="8" spans="1:8" s="1" customFormat="1" ht="12">
      <c r="A8" s="266" t="s">
        <v>84</v>
      </c>
      <c r="B8" s="281" t="s">
        <v>85</v>
      </c>
      <c r="C8" s="125">
        <v>8000000</v>
      </c>
      <c r="D8" s="96">
        <f>$C8*D$5</f>
        <v>4000000</v>
      </c>
      <c r="E8" s="47">
        <f t="shared" si="0"/>
        <v>1333333.3333333333</v>
      </c>
      <c r="F8" s="47">
        <f t="shared" si="0"/>
        <v>1333333.3333333333</v>
      </c>
      <c r="G8" s="47">
        <f t="shared" si="0"/>
        <v>1333333.3333333333</v>
      </c>
      <c r="H8" s="10">
        <f t="shared" si="0"/>
        <v>0</v>
      </c>
    </row>
    <row r="9" spans="1:8" s="1" customFormat="1" ht="12">
      <c r="A9" s="266"/>
      <c r="B9" s="281"/>
      <c r="C9" s="125"/>
      <c r="D9" s="96">
        <f>$C9*D$5</f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10">
        <f t="shared" si="0"/>
        <v>0</v>
      </c>
    </row>
    <row r="10" spans="1:8" s="1" customFormat="1" ht="12">
      <c r="A10" s="267"/>
      <c r="B10" s="280"/>
      <c r="C10" s="126"/>
      <c r="D10" s="96">
        <f>$C10*D$5</f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10">
        <f t="shared" si="0"/>
        <v>0</v>
      </c>
    </row>
    <row r="11" spans="1:8" s="1" customFormat="1" ht="12.75" thickBot="1">
      <c r="A11" s="268"/>
      <c r="B11" s="279"/>
      <c r="C11" s="127"/>
      <c r="D11" s="97">
        <f>$C11*D$5</f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11">
        <f t="shared" si="0"/>
        <v>0</v>
      </c>
    </row>
    <row r="12" spans="1:8" ht="12.75" thickTop="1">
      <c r="A12" s="317" t="s">
        <v>8</v>
      </c>
      <c r="B12" s="318"/>
      <c r="C12" s="39">
        <f>SUM(C7:C11)</f>
        <v>78000000</v>
      </c>
      <c r="D12" s="98">
        <f>SUM(D6:D11)</f>
        <v>39000000</v>
      </c>
      <c r="E12" s="49">
        <f>SUM(E6:E11)</f>
        <v>13000000</v>
      </c>
      <c r="F12" s="49">
        <f>SUM(F6:F11)</f>
        <v>13000000</v>
      </c>
      <c r="G12" s="49">
        <f>SUM(G6:G11)</f>
        <v>13000000</v>
      </c>
      <c r="H12" s="40">
        <f>SUM(H6:H11)</f>
        <v>0</v>
      </c>
    </row>
    <row r="13" spans="1:8" ht="12">
      <c r="A13" s="309" t="s">
        <v>6</v>
      </c>
      <c r="B13" s="310"/>
      <c r="C13" s="312"/>
      <c r="D13" s="96"/>
      <c r="E13" s="47"/>
      <c r="F13" s="47"/>
      <c r="G13" s="47"/>
      <c r="H13" s="12"/>
    </row>
    <row r="14" spans="1:8" ht="12">
      <c r="A14" s="266" t="s">
        <v>82</v>
      </c>
      <c r="B14" s="280" t="s">
        <v>86</v>
      </c>
      <c r="C14" s="128">
        <v>20000000</v>
      </c>
      <c r="D14" s="96">
        <f>$C14*D$5</f>
        <v>10000000</v>
      </c>
      <c r="E14" s="47">
        <f aca="true" t="shared" si="1" ref="E14:H18">$C14*E$5</f>
        <v>3333333.333333333</v>
      </c>
      <c r="F14" s="47">
        <f t="shared" si="1"/>
        <v>3333333.333333333</v>
      </c>
      <c r="G14" s="47">
        <f t="shared" si="1"/>
        <v>3333333.333333333</v>
      </c>
      <c r="H14" s="10">
        <f t="shared" si="1"/>
        <v>0</v>
      </c>
    </row>
    <row r="15" spans="1:8" ht="12">
      <c r="A15" s="266" t="s">
        <v>84</v>
      </c>
      <c r="B15" s="280" t="s">
        <v>87</v>
      </c>
      <c r="C15" s="128">
        <v>3000000</v>
      </c>
      <c r="D15" s="99">
        <f>$C15*D$5</f>
        <v>1500000</v>
      </c>
      <c r="E15" s="50">
        <f t="shared" si="1"/>
        <v>500000</v>
      </c>
      <c r="F15" s="50">
        <f t="shared" si="1"/>
        <v>500000</v>
      </c>
      <c r="G15" s="50">
        <f t="shared" si="1"/>
        <v>500000</v>
      </c>
      <c r="H15" s="13">
        <f t="shared" si="1"/>
        <v>0</v>
      </c>
    </row>
    <row r="16" spans="1:8" ht="12">
      <c r="A16" s="267"/>
      <c r="B16" s="280"/>
      <c r="C16" s="128"/>
      <c r="D16" s="99">
        <f>$C16*D$5</f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13">
        <f t="shared" si="1"/>
        <v>0</v>
      </c>
    </row>
    <row r="17" spans="1:8" ht="12">
      <c r="A17" s="267"/>
      <c r="B17" s="280"/>
      <c r="C17" s="128"/>
      <c r="D17" s="99">
        <f>$C17*D$5</f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13">
        <f t="shared" si="1"/>
        <v>0</v>
      </c>
    </row>
    <row r="18" spans="1:8" ht="12.75" thickBot="1">
      <c r="A18" s="268"/>
      <c r="B18" s="279"/>
      <c r="C18" s="129"/>
      <c r="D18" s="97">
        <f>$C18*D$5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14">
        <f t="shared" si="1"/>
        <v>0</v>
      </c>
    </row>
    <row r="19" spans="1:8" ht="12.75" thickTop="1">
      <c r="A19" s="317" t="s">
        <v>9</v>
      </c>
      <c r="B19" s="318"/>
      <c r="C19" s="41">
        <f>SUM(C14:C18)</f>
        <v>23000000</v>
      </c>
      <c r="D19" s="100">
        <f>SUM(D13:D18)</f>
        <v>11500000</v>
      </c>
      <c r="E19" s="51">
        <f>SUM(E13:E18)</f>
        <v>3833333.333333333</v>
      </c>
      <c r="F19" s="51">
        <f>SUM(F13:F18)</f>
        <v>3833333.333333333</v>
      </c>
      <c r="G19" s="51">
        <f>SUM(G13:G18)</f>
        <v>3833333.333333333</v>
      </c>
      <c r="H19" s="42">
        <f>SUM(H13:H18)</f>
        <v>0</v>
      </c>
    </row>
    <row r="20" spans="1:8" ht="12">
      <c r="A20" s="309" t="s">
        <v>7</v>
      </c>
      <c r="B20" s="310"/>
      <c r="C20" s="312"/>
      <c r="D20" s="96"/>
      <c r="E20" s="47"/>
      <c r="F20" s="47"/>
      <c r="G20" s="47"/>
      <c r="H20" s="12"/>
    </row>
    <row r="21" spans="1:8" ht="12">
      <c r="A21" s="267" t="s">
        <v>88</v>
      </c>
      <c r="B21" s="280" t="s">
        <v>89</v>
      </c>
      <c r="C21" s="128">
        <v>5000000</v>
      </c>
      <c r="D21" s="96">
        <f>$C21*D$5</f>
        <v>2500000</v>
      </c>
      <c r="E21" s="47">
        <f aca="true" t="shared" si="2" ref="E21:H30">$C21*E$5</f>
        <v>833333.3333333333</v>
      </c>
      <c r="F21" s="47">
        <f t="shared" si="2"/>
        <v>833333.3333333333</v>
      </c>
      <c r="G21" s="47">
        <f t="shared" si="2"/>
        <v>833333.3333333333</v>
      </c>
      <c r="H21" s="10">
        <f t="shared" si="2"/>
        <v>0</v>
      </c>
    </row>
    <row r="22" spans="1:8" ht="12">
      <c r="A22" s="267" t="s">
        <v>88</v>
      </c>
      <c r="B22" s="280" t="s">
        <v>90</v>
      </c>
      <c r="C22" s="128">
        <v>2500000</v>
      </c>
      <c r="D22" s="99">
        <f aca="true" t="shared" si="3" ref="D22:D30">$C22*D$5</f>
        <v>1250000</v>
      </c>
      <c r="E22" s="50">
        <f t="shared" si="2"/>
        <v>416666.6666666666</v>
      </c>
      <c r="F22" s="50">
        <f t="shared" si="2"/>
        <v>416666.6666666666</v>
      </c>
      <c r="G22" s="50">
        <f t="shared" si="2"/>
        <v>416666.6666666666</v>
      </c>
      <c r="H22" s="13">
        <f t="shared" si="2"/>
        <v>0</v>
      </c>
    </row>
    <row r="23" spans="1:8" ht="12">
      <c r="A23" s="267" t="s">
        <v>91</v>
      </c>
      <c r="B23" s="280" t="s">
        <v>92</v>
      </c>
      <c r="C23" s="128">
        <v>10000000</v>
      </c>
      <c r="D23" s="99">
        <f t="shared" si="3"/>
        <v>5000000</v>
      </c>
      <c r="E23" s="50">
        <f t="shared" si="2"/>
        <v>1666666.6666666665</v>
      </c>
      <c r="F23" s="50">
        <f t="shared" si="2"/>
        <v>1666666.6666666665</v>
      </c>
      <c r="G23" s="50">
        <f t="shared" si="2"/>
        <v>1666666.6666666665</v>
      </c>
      <c r="H23" s="13">
        <f t="shared" si="2"/>
        <v>0</v>
      </c>
    </row>
    <row r="24" spans="1:8" ht="12">
      <c r="A24" s="267"/>
      <c r="B24" s="280"/>
      <c r="C24" s="128"/>
      <c r="D24" s="99">
        <f t="shared" si="3"/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13">
        <f t="shared" si="2"/>
        <v>0</v>
      </c>
    </row>
    <row r="25" spans="1:8" ht="12">
      <c r="A25" s="267"/>
      <c r="B25" s="280"/>
      <c r="C25" s="128"/>
      <c r="D25" s="99">
        <f t="shared" si="3"/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13">
        <f t="shared" si="2"/>
        <v>0</v>
      </c>
    </row>
    <row r="26" spans="1:8" ht="12">
      <c r="A26" s="267"/>
      <c r="B26" s="280"/>
      <c r="C26" s="128"/>
      <c r="D26" s="99">
        <f t="shared" si="3"/>
        <v>0</v>
      </c>
      <c r="E26" s="50">
        <f t="shared" si="2"/>
        <v>0</v>
      </c>
      <c r="F26" s="50">
        <f t="shared" si="2"/>
        <v>0</v>
      </c>
      <c r="G26" s="50">
        <f t="shared" si="2"/>
        <v>0</v>
      </c>
      <c r="H26" s="13">
        <f t="shared" si="2"/>
        <v>0</v>
      </c>
    </row>
    <row r="27" spans="1:8" ht="12">
      <c r="A27" s="267"/>
      <c r="B27" s="280"/>
      <c r="C27" s="128"/>
      <c r="D27" s="99">
        <f t="shared" si="3"/>
        <v>0</v>
      </c>
      <c r="E27" s="50">
        <f t="shared" si="2"/>
        <v>0</v>
      </c>
      <c r="F27" s="50">
        <f t="shared" si="2"/>
        <v>0</v>
      </c>
      <c r="G27" s="50">
        <f t="shared" si="2"/>
        <v>0</v>
      </c>
      <c r="H27" s="13">
        <f t="shared" si="2"/>
        <v>0</v>
      </c>
    </row>
    <row r="28" spans="1:8" ht="12">
      <c r="A28" s="267"/>
      <c r="B28" s="280"/>
      <c r="C28" s="128"/>
      <c r="D28" s="99">
        <f t="shared" si="3"/>
        <v>0</v>
      </c>
      <c r="E28" s="50">
        <f t="shared" si="2"/>
        <v>0</v>
      </c>
      <c r="F28" s="50">
        <f t="shared" si="2"/>
        <v>0</v>
      </c>
      <c r="G28" s="50">
        <f t="shared" si="2"/>
        <v>0</v>
      </c>
      <c r="H28" s="13">
        <f t="shared" si="2"/>
        <v>0</v>
      </c>
    </row>
    <row r="29" spans="1:8" ht="12">
      <c r="A29" s="267"/>
      <c r="B29" s="280"/>
      <c r="C29" s="128"/>
      <c r="D29" s="99">
        <f t="shared" si="3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13">
        <f t="shared" si="2"/>
        <v>0</v>
      </c>
    </row>
    <row r="30" spans="1:8" ht="12.75" thickBot="1">
      <c r="A30" s="268"/>
      <c r="B30" s="279"/>
      <c r="C30" s="129"/>
      <c r="D30" s="97">
        <f t="shared" si="3"/>
        <v>0</v>
      </c>
      <c r="E30" s="48">
        <f t="shared" si="2"/>
        <v>0</v>
      </c>
      <c r="F30" s="48">
        <f t="shared" si="2"/>
        <v>0</v>
      </c>
      <c r="G30" s="48">
        <f t="shared" si="2"/>
        <v>0</v>
      </c>
      <c r="H30" s="14">
        <f t="shared" si="2"/>
        <v>0</v>
      </c>
    </row>
    <row r="31" spans="1:8" ht="12.75" thickTop="1">
      <c r="A31" s="317" t="s">
        <v>10</v>
      </c>
      <c r="B31" s="318"/>
      <c r="C31" s="41">
        <f>SUM(C21:C30)</f>
        <v>17500000</v>
      </c>
      <c r="D31" s="100">
        <f>SUM(D20:D30)</f>
        <v>8750000</v>
      </c>
      <c r="E31" s="51">
        <f>SUM(E20:E30)</f>
        <v>2916666.6666666665</v>
      </c>
      <c r="F31" s="51">
        <f>SUM(F20:F30)</f>
        <v>2916666.6666666665</v>
      </c>
      <c r="G31" s="51">
        <f>SUM(G20:G30)</f>
        <v>2916666.6666666665</v>
      </c>
      <c r="H31" s="42">
        <f>SUM(H20:H30)</f>
        <v>0</v>
      </c>
    </row>
    <row r="32" spans="1:8" ht="12">
      <c r="A32" s="313" t="s">
        <v>13</v>
      </c>
      <c r="B32" s="314"/>
      <c r="C32" s="312"/>
      <c r="D32" s="96"/>
      <c r="E32" s="47"/>
      <c r="F32" s="47"/>
      <c r="G32" s="47"/>
      <c r="H32" s="12"/>
    </row>
    <row r="33" spans="1:8" ht="12">
      <c r="A33" s="269" t="s">
        <v>93</v>
      </c>
      <c r="B33" s="278" t="s">
        <v>95</v>
      </c>
      <c r="C33" s="128">
        <v>5000000</v>
      </c>
      <c r="D33" s="96">
        <f>$C33*D$5</f>
        <v>2500000</v>
      </c>
      <c r="E33" s="47">
        <f aca="true" t="shared" si="4" ref="E33:H42">$C33*E$5</f>
        <v>833333.3333333333</v>
      </c>
      <c r="F33" s="47">
        <f t="shared" si="4"/>
        <v>833333.3333333333</v>
      </c>
      <c r="G33" s="47">
        <f t="shared" si="4"/>
        <v>833333.3333333333</v>
      </c>
      <c r="H33" s="10">
        <f t="shared" si="4"/>
        <v>0</v>
      </c>
    </row>
    <row r="34" spans="1:8" ht="12">
      <c r="A34" s="269" t="s">
        <v>94</v>
      </c>
      <c r="B34" s="278" t="s">
        <v>95</v>
      </c>
      <c r="C34" s="128">
        <v>10000000</v>
      </c>
      <c r="D34" s="99">
        <f aca="true" t="shared" si="5" ref="D34:D42">$C34*D$5</f>
        <v>5000000</v>
      </c>
      <c r="E34" s="50">
        <f t="shared" si="4"/>
        <v>1666666.6666666665</v>
      </c>
      <c r="F34" s="50">
        <f t="shared" si="4"/>
        <v>1666666.6666666665</v>
      </c>
      <c r="G34" s="50">
        <f t="shared" si="4"/>
        <v>1666666.6666666665</v>
      </c>
      <c r="H34" s="13">
        <f t="shared" si="4"/>
        <v>0</v>
      </c>
    </row>
    <row r="35" spans="1:8" ht="12">
      <c r="A35" s="269" t="s">
        <v>94</v>
      </c>
      <c r="B35" s="278" t="s">
        <v>96</v>
      </c>
      <c r="C35" s="128">
        <v>20000000</v>
      </c>
      <c r="D35" s="99">
        <f t="shared" si="5"/>
        <v>10000000</v>
      </c>
      <c r="E35" s="50">
        <f t="shared" si="4"/>
        <v>3333333.333333333</v>
      </c>
      <c r="F35" s="50">
        <f t="shared" si="4"/>
        <v>3333333.333333333</v>
      </c>
      <c r="G35" s="50">
        <f t="shared" si="4"/>
        <v>3333333.333333333</v>
      </c>
      <c r="H35" s="13">
        <f t="shared" si="4"/>
        <v>0</v>
      </c>
    </row>
    <row r="36" spans="1:8" ht="12">
      <c r="A36" s="269" t="s">
        <v>97</v>
      </c>
      <c r="B36" s="278"/>
      <c r="C36" s="128">
        <v>100000</v>
      </c>
      <c r="D36" s="99">
        <f t="shared" si="5"/>
        <v>50000</v>
      </c>
      <c r="E36" s="50">
        <f t="shared" si="4"/>
        <v>16666.666666666664</v>
      </c>
      <c r="F36" s="50">
        <f t="shared" si="4"/>
        <v>16666.666666666664</v>
      </c>
      <c r="G36" s="50">
        <f t="shared" si="4"/>
        <v>16666.666666666664</v>
      </c>
      <c r="H36" s="13">
        <f t="shared" si="4"/>
        <v>0</v>
      </c>
    </row>
    <row r="37" spans="1:8" ht="12">
      <c r="A37" s="269"/>
      <c r="B37" s="278"/>
      <c r="C37" s="128"/>
      <c r="D37" s="99">
        <f t="shared" si="5"/>
        <v>0</v>
      </c>
      <c r="E37" s="50">
        <f t="shared" si="4"/>
        <v>0</v>
      </c>
      <c r="F37" s="50">
        <f t="shared" si="4"/>
        <v>0</v>
      </c>
      <c r="G37" s="50">
        <f t="shared" si="4"/>
        <v>0</v>
      </c>
      <c r="H37" s="13">
        <f t="shared" si="4"/>
        <v>0</v>
      </c>
    </row>
    <row r="38" spans="1:8" ht="12">
      <c r="A38" s="269"/>
      <c r="B38" s="278"/>
      <c r="C38" s="128"/>
      <c r="D38" s="99">
        <f t="shared" si="5"/>
        <v>0</v>
      </c>
      <c r="E38" s="50">
        <f t="shared" si="4"/>
        <v>0</v>
      </c>
      <c r="F38" s="50">
        <f t="shared" si="4"/>
        <v>0</v>
      </c>
      <c r="G38" s="50">
        <f t="shared" si="4"/>
        <v>0</v>
      </c>
      <c r="H38" s="13">
        <f t="shared" si="4"/>
        <v>0</v>
      </c>
    </row>
    <row r="39" spans="1:8" ht="12">
      <c r="A39" s="269"/>
      <c r="B39" s="278"/>
      <c r="C39" s="128"/>
      <c r="D39" s="99">
        <f t="shared" si="5"/>
        <v>0</v>
      </c>
      <c r="E39" s="50">
        <f t="shared" si="4"/>
        <v>0</v>
      </c>
      <c r="F39" s="50">
        <f t="shared" si="4"/>
        <v>0</v>
      </c>
      <c r="G39" s="50">
        <f t="shared" si="4"/>
        <v>0</v>
      </c>
      <c r="H39" s="13">
        <f t="shared" si="4"/>
        <v>0</v>
      </c>
    </row>
    <row r="40" spans="1:8" ht="12">
      <c r="A40" s="269"/>
      <c r="B40" s="278"/>
      <c r="C40" s="128"/>
      <c r="D40" s="99">
        <f t="shared" si="5"/>
        <v>0</v>
      </c>
      <c r="E40" s="50">
        <f t="shared" si="4"/>
        <v>0</v>
      </c>
      <c r="F40" s="50">
        <f t="shared" si="4"/>
        <v>0</v>
      </c>
      <c r="G40" s="50">
        <f t="shared" si="4"/>
        <v>0</v>
      </c>
      <c r="H40" s="13">
        <f t="shared" si="4"/>
        <v>0</v>
      </c>
    </row>
    <row r="41" spans="1:8" ht="12">
      <c r="A41" s="269"/>
      <c r="B41" s="278"/>
      <c r="C41" s="128"/>
      <c r="D41" s="99">
        <f t="shared" si="5"/>
        <v>0</v>
      </c>
      <c r="E41" s="50">
        <f t="shared" si="4"/>
        <v>0</v>
      </c>
      <c r="F41" s="50">
        <f t="shared" si="4"/>
        <v>0</v>
      </c>
      <c r="G41" s="50">
        <f t="shared" si="4"/>
        <v>0</v>
      </c>
      <c r="H41" s="13">
        <f t="shared" si="4"/>
        <v>0</v>
      </c>
    </row>
    <row r="42" spans="1:8" ht="12.75" thickBot="1">
      <c r="A42" s="268"/>
      <c r="B42" s="279"/>
      <c r="C42" s="129"/>
      <c r="D42" s="97">
        <f t="shared" si="5"/>
        <v>0</v>
      </c>
      <c r="E42" s="48">
        <f t="shared" si="4"/>
        <v>0</v>
      </c>
      <c r="F42" s="48">
        <f t="shared" si="4"/>
        <v>0</v>
      </c>
      <c r="G42" s="48">
        <f t="shared" si="4"/>
        <v>0</v>
      </c>
      <c r="H42" s="14">
        <f t="shared" si="4"/>
        <v>0</v>
      </c>
    </row>
    <row r="43" spans="1:8" ht="12.75" thickTop="1">
      <c r="A43" s="317" t="s">
        <v>12</v>
      </c>
      <c r="B43" s="318"/>
      <c r="C43" s="41">
        <f>SUM(C33:C42)</f>
        <v>35100000</v>
      </c>
      <c r="D43" s="100">
        <f>SUM(D32:D42)</f>
        <v>17550000</v>
      </c>
      <c r="E43" s="51">
        <f>SUM(E32:E42)</f>
        <v>5850000</v>
      </c>
      <c r="F43" s="51">
        <f>SUM(F32:F42)</f>
        <v>5850000</v>
      </c>
      <c r="G43" s="51">
        <f>SUM(G32:G42)</f>
        <v>5850000</v>
      </c>
      <c r="H43" s="42">
        <f>SUM(H32:H42)</f>
        <v>0</v>
      </c>
    </row>
    <row r="44" spans="1:8" ht="12">
      <c r="A44" s="309" t="s">
        <v>11</v>
      </c>
      <c r="B44" s="310"/>
      <c r="C44" s="312"/>
      <c r="D44" s="96"/>
      <c r="E44" s="47"/>
      <c r="F44" s="47"/>
      <c r="G44" s="47"/>
      <c r="H44" s="12"/>
    </row>
    <row r="45" spans="1:8" ht="12">
      <c r="A45" s="269" t="s">
        <v>98</v>
      </c>
      <c r="B45" s="278" t="s">
        <v>99</v>
      </c>
      <c r="C45" s="128">
        <v>40000000</v>
      </c>
      <c r="D45" s="96">
        <f>$C45*D$5</f>
        <v>20000000</v>
      </c>
      <c r="E45" s="47">
        <f aca="true" t="shared" si="6" ref="E45:H49">$C45*E$5</f>
        <v>6666666.666666666</v>
      </c>
      <c r="F45" s="47">
        <f t="shared" si="6"/>
        <v>6666666.666666666</v>
      </c>
      <c r="G45" s="47">
        <f t="shared" si="6"/>
        <v>6666666.666666666</v>
      </c>
      <c r="H45" s="10">
        <f t="shared" si="6"/>
        <v>0</v>
      </c>
    </row>
    <row r="46" spans="1:8" ht="12">
      <c r="A46" s="269" t="s">
        <v>100</v>
      </c>
      <c r="B46" s="278" t="s">
        <v>99</v>
      </c>
      <c r="C46" s="128">
        <v>20000000</v>
      </c>
      <c r="D46" s="99">
        <f>$C46*D$5</f>
        <v>10000000</v>
      </c>
      <c r="E46" s="50">
        <f t="shared" si="6"/>
        <v>3333333.333333333</v>
      </c>
      <c r="F46" s="50">
        <f t="shared" si="6"/>
        <v>3333333.333333333</v>
      </c>
      <c r="G46" s="50">
        <f t="shared" si="6"/>
        <v>3333333.333333333</v>
      </c>
      <c r="H46" s="13">
        <f t="shared" si="6"/>
        <v>0</v>
      </c>
    </row>
    <row r="47" spans="1:8" ht="12">
      <c r="A47" s="269"/>
      <c r="B47" s="278"/>
      <c r="C47" s="128"/>
      <c r="D47" s="99">
        <f>$C47*D$5</f>
        <v>0</v>
      </c>
      <c r="E47" s="50">
        <f t="shared" si="6"/>
        <v>0</v>
      </c>
      <c r="F47" s="50">
        <f t="shared" si="6"/>
        <v>0</v>
      </c>
      <c r="G47" s="50">
        <f t="shared" si="6"/>
        <v>0</v>
      </c>
      <c r="H47" s="13">
        <f t="shared" si="6"/>
        <v>0</v>
      </c>
    </row>
    <row r="48" spans="1:8" ht="12">
      <c r="A48" s="269"/>
      <c r="B48" s="278"/>
      <c r="C48" s="128"/>
      <c r="D48" s="99">
        <f>$C48*D$5</f>
        <v>0</v>
      </c>
      <c r="E48" s="50">
        <f t="shared" si="6"/>
        <v>0</v>
      </c>
      <c r="F48" s="50">
        <f t="shared" si="6"/>
        <v>0</v>
      </c>
      <c r="G48" s="50">
        <f t="shared" si="6"/>
        <v>0</v>
      </c>
      <c r="H48" s="13">
        <f t="shared" si="6"/>
        <v>0</v>
      </c>
    </row>
    <row r="49" spans="1:8" ht="12.75" thickBot="1">
      <c r="A49" s="268"/>
      <c r="B49" s="279"/>
      <c r="C49" s="129"/>
      <c r="D49" s="97">
        <f>$C49*D$5</f>
        <v>0</v>
      </c>
      <c r="E49" s="48">
        <f t="shared" si="6"/>
        <v>0</v>
      </c>
      <c r="F49" s="48">
        <f t="shared" si="6"/>
        <v>0</v>
      </c>
      <c r="G49" s="48">
        <f t="shared" si="6"/>
        <v>0</v>
      </c>
      <c r="H49" s="14">
        <f t="shared" si="6"/>
        <v>0</v>
      </c>
    </row>
    <row r="50" spans="1:8" ht="12.75" thickTop="1">
      <c r="A50" s="317" t="s">
        <v>14</v>
      </c>
      <c r="B50" s="318"/>
      <c r="C50" s="41">
        <f>SUM(C45:C49)</f>
        <v>60000000</v>
      </c>
      <c r="D50" s="100">
        <f>SUM(D44:D49)</f>
        <v>30000000</v>
      </c>
      <c r="E50" s="51">
        <f>SUM(E44:E49)</f>
        <v>10000000</v>
      </c>
      <c r="F50" s="51">
        <f>SUM(F44:F49)</f>
        <v>10000000</v>
      </c>
      <c r="G50" s="51">
        <f>SUM(G44:G49)</f>
        <v>10000000</v>
      </c>
      <c r="H50" s="42">
        <f>SUM(H44:H49)</f>
        <v>0</v>
      </c>
    </row>
    <row r="51" spans="1:8" ht="12">
      <c r="A51" s="309" t="s">
        <v>53</v>
      </c>
      <c r="B51" s="310"/>
      <c r="C51" s="312"/>
      <c r="D51" s="96"/>
      <c r="E51" s="47"/>
      <c r="F51" s="47"/>
      <c r="G51" s="47"/>
      <c r="H51" s="12"/>
    </row>
    <row r="52" spans="1:8" ht="12">
      <c r="A52" s="269" t="s">
        <v>101</v>
      </c>
      <c r="B52" s="278" t="s">
        <v>102</v>
      </c>
      <c r="C52" s="128">
        <v>30000000</v>
      </c>
      <c r="D52" s="96">
        <f>$C52*D$5</f>
        <v>15000000</v>
      </c>
      <c r="E52" s="47">
        <f aca="true" t="shared" si="7" ref="E52:H53">$C52*E$5</f>
        <v>5000000</v>
      </c>
      <c r="F52" s="47">
        <f t="shared" si="7"/>
        <v>5000000</v>
      </c>
      <c r="G52" s="47">
        <f t="shared" si="7"/>
        <v>5000000</v>
      </c>
      <c r="H52" s="10">
        <f t="shared" si="7"/>
        <v>0</v>
      </c>
    </row>
    <row r="53" spans="1:8" ht="12.75" thickBot="1">
      <c r="A53" s="268"/>
      <c r="B53" s="279"/>
      <c r="C53" s="129"/>
      <c r="D53" s="97">
        <f>$C53*D$5</f>
        <v>0</v>
      </c>
      <c r="E53" s="48">
        <f t="shared" si="7"/>
        <v>0</v>
      </c>
      <c r="F53" s="48">
        <f t="shared" si="7"/>
        <v>0</v>
      </c>
      <c r="G53" s="48">
        <f t="shared" si="7"/>
        <v>0</v>
      </c>
      <c r="H53" s="14">
        <f t="shared" si="7"/>
        <v>0</v>
      </c>
    </row>
    <row r="54" spans="1:8" ht="12.75" thickTop="1">
      <c r="A54" s="317" t="s">
        <v>54</v>
      </c>
      <c r="B54" s="318"/>
      <c r="C54" s="41">
        <f>SUM(C52:C53)</f>
        <v>30000000</v>
      </c>
      <c r="D54" s="100">
        <f>SUM(D51:D53)</f>
        <v>15000000</v>
      </c>
      <c r="E54" s="51">
        <f>SUM(E51:E53)</f>
        <v>5000000</v>
      </c>
      <c r="F54" s="51">
        <f>SUM(F51:F53)</f>
        <v>5000000</v>
      </c>
      <c r="G54" s="51">
        <f>SUM(G51:G53)</f>
        <v>5000000</v>
      </c>
      <c r="H54" s="42">
        <f>SUM(H51:H53)</f>
        <v>0</v>
      </c>
    </row>
    <row r="55" spans="1:8" ht="12">
      <c r="A55" s="313" t="s">
        <v>15</v>
      </c>
      <c r="B55" s="314"/>
      <c r="C55" s="312"/>
      <c r="D55" s="96"/>
      <c r="E55" s="47"/>
      <c r="F55" s="47"/>
      <c r="G55" s="47"/>
      <c r="H55" s="12"/>
    </row>
    <row r="56" spans="1:8" ht="12">
      <c r="A56" s="269" t="s">
        <v>109</v>
      </c>
      <c r="B56" s="278" t="s">
        <v>110</v>
      </c>
      <c r="C56" s="128">
        <v>2000000</v>
      </c>
      <c r="D56" s="96">
        <f>$C56*D$5</f>
        <v>1000000</v>
      </c>
      <c r="E56" s="47">
        <f aca="true" t="shared" si="8" ref="E56:H60">$C56*E$5</f>
        <v>333333.3333333333</v>
      </c>
      <c r="F56" s="47">
        <f t="shared" si="8"/>
        <v>333333.3333333333</v>
      </c>
      <c r="G56" s="47">
        <f t="shared" si="8"/>
        <v>333333.3333333333</v>
      </c>
      <c r="H56" s="10">
        <f t="shared" si="8"/>
        <v>0</v>
      </c>
    </row>
    <row r="57" spans="1:8" ht="12">
      <c r="A57" s="269"/>
      <c r="B57" s="278"/>
      <c r="C57" s="128"/>
      <c r="D57" s="99">
        <f>$C57*D$5</f>
        <v>0</v>
      </c>
      <c r="E57" s="50">
        <f t="shared" si="8"/>
        <v>0</v>
      </c>
      <c r="F57" s="50">
        <f t="shared" si="8"/>
        <v>0</v>
      </c>
      <c r="G57" s="50">
        <f t="shared" si="8"/>
        <v>0</v>
      </c>
      <c r="H57" s="13">
        <f t="shared" si="8"/>
        <v>0</v>
      </c>
    </row>
    <row r="58" spans="1:8" ht="12">
      <c r="A58" s="269"/>
      <c r="B58" s="278"/>
      <c r="C58" s="128"/>
      <c r="D58" s="99">
        <f>$C58*D$5</f>
        <v>0</v>
      </c>
      <c r="E58" s="50">
        <f t="shared" si="8"/>
        <v>0</v>
      </c>
      <c r="F58" s="50">
        <f t="shared" si="8"/>
        <v>0</v>
      </c>
      <c r="G58" s="50">
        <f t="shared" si="8"/>
        <v>0</v>
      </c>
      <c r="H58" s="13">
        <f t="shared" si="8"/>
        <v>0</v>
      </c>
    </row>
    <row r="59" spans="1:8" ht="12">
      <c r="A59" s="269"/>
      <c r="B59" s="278"/>
      <c r="C59" s="128"/>
      <c r="D59" s="99">
        <f>$C59*D$5</f>
        <v>0</v>
      </c>
      <c r="E59" s="50">
        <f t="shared" si="8"/>
        <v>0</v>
      </c>
      <c r="F59" s="50">
        <f t="shared" si="8"/>
        <v>0</v>
      </c>
      <c r="G59" s="50">
        <f t="shared" si="8"/>
        <v>0</v>
      </c>
      <c r="H59" s="13">
        <f t="shared" si="8"/>
        <v>0</v>
      </c>
    </row>
    <row r="60" spans="1:8" ht="12.75" thickBot="1">
      <c r="A60" s="268"/>
      <c r="B60" s="279"/>
      <c r="C60" s="129"/>
      <c r="D60" s="97">
        <f>$C60*D$5</f>
        <v>0</v>
      </c>
      <c r="E60" s="48">
        <f t="shared" si="8"/>
        <v>0</v>
      </c>
      <c r="F60" s="48">
        <f t="shared" si="8"/>
        <v>0</v>
      </c>
      <c r="G60" s="48">
        <f t="shared" si="8"/>
        <v>0</v>
      </c>
      <c r="H60" s="14">
        <f t="shared" si="8"/>
        <v>0</v>
      </c>
    </row>
    <row r="61" spans="1:8" ht="12.75" thickTop="1">
      <c r="A61" s="317" t="s">
        <v>16</v>
      </c>
      <c r="B61" s="318"/>
      <c r="C61" s="43">
        <f>SUM(C56:C60)</f>
        <v>2000000</v>
      </c>
      <c r="D61" s="101">
        <f>SUM(D55:D60)</f>
        <v>1000000</v>
      </c>
      <c r="E61" s="52">
        <f>SUM(E55:E60)</f>
        <v>333333.3333333333</v>
      </c>
      <c r="F61" s="52">
        <f>SUM(F55:F60)</f>
        <v>333333.3333333333</v>
      </c>
      <c r="G61" s="52">
        <f>SUM(G55:G60)</f>
        <v>333333.3333333333</v>
      </c>
      <c r="H61" s="44">
        <f>SUM(H55:H60)</f>
        <v>0</v>
      </c>
    </row>
    <row r="62" spans="1:8" ht="12">
      <c r="A62" s="321" t="s">
        <v>3</v>
      </c>
      <c r="B62" s="322"/>
      <c r="C62" s="15">
        <f>SUM(C12,C19,C31,C43,C50,C54,C61)</f>
        <v>245600000</v>
      </c>
      <c r="D62" s="102">
        <f>D12+D19+D31+D43+D50</f>
        <v>106800000</v>
      </c>
      <c r="E62" s="53">
        <f>E12+E19+E31+E43+E50</f>
        <v>35600000</v>
      </c>
      <c r="F62" s="53">
        <f>F12+F19+F31+F43+F50</f>
        <v>35600000</v>
      </c>
      <c r="G62" s="53">
        <f>G12+G19+G31+G43+G50</f>
        <v>35600000</v>
      </c>
      <c r="H62" s="16">
        <f>H12+H19+H31+H43+H50</f>
        <v>0</v>
      </c>
    </row>
    <row r="63" spans="1:9" ht="12">
      <c r="A63" s="309" t="s">
        <v>17</v>
      </c>
      <c r="B63" s="310"/>
      <c r="C63" s="311"/>
      <c r="D63" s="103"/>
      <c r="E63" s="54"/>
      <c r="F63" s="54"/>
      <c r="G63" s="54"/>
      <c r="H63" s="17"/>
      <c r="I63" s="6"/>
    </row>
    <row r="64" spans="1:9" ht="12">
      <c r="A64" s="267" t="s">
        <v>103</v>
      </c>
      <c r="B64" s="282" t="s">
        <v>104</v>
      </c>
      <c r="C64" s="284">
        <v>-15000000</v>
      </c>
      <c r="D64" s="285">
        <f>$C64*D$5</f>
        <v>-7500000</v>
      </c>
      <c r="E64" s="286">
        <f aca="true" t="shared" si="9" ref="E64:H73">$C64*E$5</f>
        <v>-2500000</v>
      </c>
      <c r="F64" s="286">
        <f t="shared" si="9"/>
        <v>-2500000</v>
      </c>
      <c r="G64" s="286">
        <f t="shared" si="9"/>
        <v>-2500000</v>
      </c>
      <c r="H64" s="287">
        <f t="shared" si="9"/>
        <v>0</v>
      </c>
      <c r="I64" s="6"/>
    </row>
    <row r="65" spans="1:9" ht="12">
      <c r="A65" s="271"/>
      <c r="B65" s="283"/>
      <c r="C65" s="284"/>
      <c r="D65" s="103">
        <f aca="true" t="shared" si="10" ref="D65:D73">$C65*D$5</f>
        <v>0</v>
      </c>
      <c r="E65" s="54">
        <f t="shared" si="9"/>
        <v>0</v>
      </c>
      <c r="F65" s="54">
        <f t="shared" si="9"/>
        <v>0</v>
      </c>
      <c r="G65" s="54">
        <f t="shared" si="9"/>
        <v>0</v>
      </c>
      <c r="H65" s="17">
        <f t="shared" si="9"/>
        <v>0</v>
      </c>
      <c r="I65" s="6"/>
    </row>
    <row r="66" spans="1:9" ht="12">
      <c r="A66" s="270"/>
      <c r="B66" s="274"/>
      <c r="C66" s="284"/>
      <c r="D66" s="103">
        <f t="shared" si="10"/>
        <v>0</v>
      </c>
      <c r="E66" s="54">
        <f t="shared" si="9"/>
        <v>0</v>
      </c>
      <c r="F66" s="54">
        <f t="shared" si="9"/>
        <v>0</v>
      </c>
      <c r="G66" s="54">
        <f t="shared" si="9"/>
        <v>0</v>
      </c>
      <c r="H66" s="17">
        <f t="shared" si="9"/>
        <v>0</v>
      </c>
      <c r="I66" s="6"/>
    </row>
    <row r="67" spans="1:9" ht="12">
      <c r="A67" s="270"/>
      <c r="B67" s="274"/>
      <c r="C67" s="284"/>
      <c r="D67" s="103">
        <f t="shared" si="10"/>
        <v>0</v>
      </c>
      <c r="E67" s="54">
        <f t="shared" si="9"/>
        <v>0</v>
      </c>
      <c r="F67" s="54">
        <f t="shared" si="9"/>
        <v>0</v>
      </c>
      <c r="G67" s="54">
        <f t="shared" si="9"/>
        <v>0</v>
      </c>
      <c r="H67" s="17">
        <f t="shared" si="9"/>
        <v>0</v>
      </c>
      <c r="I67" s="6"/>
    </row>
    <row r="68" spans="1:9" ht="12">
      <c r="A68" s="270"/>
      <c r="B68" s="274"/>
      <c r="C68" s="284"/>
      <c r="D68" s="103">
        <f t="shared" si="10"/>
        <v>0</v>
      </c>
      <c r="E68" s="54">
        <f t="shared" si="9"/>
        <v>0</v>
      </c>
      <c r="F68" s="54">
        <f t="shared" si="9"/>
        <v>0</v>
      </c>
      <c r="G68" s="54">
        <f t="shared" si="9"/>
        <v>0</v>
      </c>
      <c r="H68" s="17">
        <f t="shared" si="9"/>
        <v>0</v>
      </c>
      <c r="I68" s="6"/>
    </row>
    <row r="69" spans="1:9" ht="12">
      <c r="A69" s="270"/>
      <c r="B69" s="274"/>
      <c r="C69" s="284"/>
      <c r="D69" s="103">
        <f t="shared" si="10"/>
        <v>0</v>
      </c>
      <c r="E69" s="54">
        <f t="shared" si="9"/>
        <v>0</v>
      </c>
      <c r="F69" s="54">
        <f t="shared" si="9"/>
        <v>0</v>
      </c>
      <c r="G69" s="54">
        <f t="shared" si="9"/>
        <v>0</v>
      </c>
      <c r="H69" s="17">
        <f t="shared" si="9"/>
        <v>0</v>
      </c>
      <c r="I69" s="6"/>
    </row>
    <row r="70" spans="1:9" ht="12">
      <c r="A70" s="270"/>
      <c r="B70" s="274"/>
      <c r="C70" s="284"/>
      <c r="D70" s="103">
        <f t="shared" si="10"/>
        <v>0</v>
      </c>
      <c r="E70" s="54">
        <f t="shared" si="9"/>
        <v>0</v>
      </c>
      <c r="F70" s="54">
        <f t="shared" si="9"/>
        <v>0</v>
      </c>
      <c r="G70" s="54">
        <f t="shared" si="9"/>
        <v>0</v>
      </c>
      <c r="H70" s="17">
        <f t="shared" si="9"/>
        <v>0</v>
      </c>
      <c r="I70" s="6"/>
    </row>
    <row r="71" spans="1:9" ht="12">
      <c r="A71" s="270"/>
      <c r="B71" s="274"/>
      <c r="C71" s="284"/>
      <c r="D71" s="103">
        <f t="shared" si="10"/>
        <v>0</v>
      </c>
      <c r="E71" s="54">
        <f t="shared" si="9"/>
        <v>0</v>
      </c>
      <c r="F71" s="54">
        <f t="shared" si="9"/>
        <v>0</v>
      </c>
      <c r="G71" s="54">
        <f t="shared" si="9"/>
        <v>0</v>
      </c>
      <c r="H71" s="17">
        <f t="shared" si="9"/>
        <v>0</v>
      </c>
      <c r="I71" s="6"/>
    </row>
    <row r="72" spans="1:9" ht="12">
      <c r="A72" s="271"/>
      <c r="B72" s="276"/>
      <c r="C72" s="288"/>
      <c r="D72" s="32">
        <f t="shared" si="10"/>
        <v>0</v>
      </c>
      <c r="E72" s="24">
        <f t="shared" si="9"/>
        <v>0</v>
      </c>
      <c r="F72" s="24">
        <f t="shared" si="9"/>
        <v>0</v>
      </c>
      <c r="G72" s="24">
        <f t="shared" si="9"/>
        <v>0</v>
      </c>
      <c r="H72" s="18">
        <f t="shared" si="9"/>
        <v>0</v>
      </c>
      <c r="I72" s="6"/>
    </row>
    <row r="73" spans="1:9" ht="12.75" thickBot="1">
      <c r="A73" s="272"/>
      <c r="B73" s="277"/>
      <c r="C73" s="289"/>
      <c r="D73" s="290">
        <f t="shared" si="10"/>
        <v>0</v>
      </c>
      <c r="E73" s="291">
        <f t="shared" si="9"/>
        <v>0</v>
      </c>
      <c r="F73" s="291">
        <f t="shared" si="9"/>
        <v>0</v>
      </c>
      <c r="G73" s="291">
        <f t="shared" si="9"/>
        <v>0</v>
      </c>
      <c r="H73" s="292">
        <f t="shared" si="9"/>
        <v>0</v>
      </c>
      <c r="I73" s="6"/>
    </row>
    <row r="74" spans="1:9" ht="12.75" thickTop="1">
      <c r="A74" s="319" t="s">
        <v>18</v>
      </c>
      <c r="B74" s="320"/>
      <c r="C74" s="293">
        <f aca="true" t="shared" si="11" ref="C74:H74">SUM(C64:C73)</f>
        <v>-15000000</v>
      </c>
      <c r="D74" s="294">
        <f t="shared" si="11"/>
        <v>-7500000</v>
      </c>
      <c r="E74" s="295">
        <f t="shared" si="11"/>
        <v>-2500000</v>
      </c>
      <c r="F74" s="295">
        <f t="shared" si="11"/>
        <v>-2500000</v>
      </c>
      <c r="G74" s="295">
        <f t="shared" si="11"/>
        <v>-2500000</v>
      </c>
      <c r="H74" s="296">
        <f t="shared" si="11"/>
        <v>0</v>
      </c>
      <c r="I74" s="6"/>
    </row>
    <row r="75" spans="1:9" ht="12">
      <c r="A75" s="313" t="s">
        <v>19</v>
      </c>
      <c r="B75" s="314"/>
      <c r="C75" s="312"/>
      <c r="D75" s="103"/>
      <c r="E75" s="54"/>
      <c r="F75" s="54"/>
      <c r="G75" s="54"/>
      <c r="H75" s="17"/>
      <c r="I75" s="6"/>
    </row>
    <row r="76" spans="1:9" ht="12">
      <c r="A76" s="270" t="s">
        <v>105</v>
      </c>
      <c r="B76" s="274" t="s">
        <v>107</v>
      </c>
      <c r="C76" s="284">
        <v>-2000000</v>
      </c>
      <c r="D76" s="285">
        <f>$C76*D$5</f>
        <v>-1000000</v>
      </c>
      <c r="E76" s="286">
        <f aca="true" t="shared" si="12" ref="E76:H85">$C76*E$5</f>
        <v>-333333.3333333333</v>
      </c>
      <c r="F76" s="286">
        <f t="shared" si="12"/>
        <v>-333333.3333333333</v>
      </c>
      <c r="G76" s="286">
        <f t="shared" si="12"/>
        <v>-333333.3333333333</v>
      </c>
      <c r="H76" s="287">
        <f t="shared" si="12"/>
        <v>0</v>
      </c>
      <c r="I76" s="6"/>
    </row>
    <row r="77" spans="1:9" ht="12">
      <c r="A77" s="270" t="s">
        <v>106</v>
      </c>
      <c r="B77" s="274" t="s">
        <v>108</v>
      </c>
      <c r="C77" s="284">
        <v>-700000</v>
      </c>
      <c r="D77" s="103">
        <f aca="true" t="shared" si="13" ref="D77:D85">$C77*D$5</f>
        <v>-350000</v>
      </c>
      <c r="E77" s="54">
        <f t="shared" si="12"/>
        <v>-116666.66666666666</v>
      </c>
      <c r="F77" s="54">
        <f t="shared" si="12"/>
        <v>-116666.66666666666</v>
      </c>
      <c r="G77" s="54">
        <f t="shared" si="12"/>
        <v>-116666.66666666666</v>
      </c>
      <c r="H77" s="17">
        <f t="shared" si="12"/>
        <v>0</v>
      </c>
      <c r="I77" s="6"/>
    </row>
    <row r="78" spans="1:9" ht="12">
      <c r="A78" s="270"/>
      <c r="B78" s="274"/>
      <c r="C78" s="284"/>
      <c r="D78" s="103">
        <f t="shared" si="13"/>
        <v>0</v>
      </c>
      <c r="E78" s="54">
        <f t="shared" si="12"/>
        <v>0</v>
      </c>
      <c r="F78" s="54">
        <f t="shared" si="12"/>
        <v>0</v>
      </c>
      <c r="G78" s="54">
        <f t="shared" si="12"/>
        <v>0</v>
      </c>
      <c r="H78" s="17">
        <f t="shared" si="12"/>
        <v>0</v>
      </c>
      <c r="I78" s="6"/>
    </row>
    <row r="79" spans="1:9" ht="12">
      <c r="A79" s="270"/>
      <c r="B79" s="274"/>
      <c r="C79" s="284"/>
      <c r="D79" s="103">
        <f t="shared" si="13"/>
        <v>0</v>
      </c>
      <c r="E79" s="54">
        <f t="shared" si="12"/>
        <v>0</v>
      </c>
      <c r="F79" s="54">
        <f t="shared" si="12"/>
        <v>0</v>
      </c>
      <c r="G79" s="54">
        <f t="shared" si="12"/>
        <v>0</v>
      </c>
      <c r="H79" s="17">
        <f t="shared" si="12"/>
        <v>0</v>
      </c>
      <c r="I79" s="6"/>
    </row>
    <row r="80" spans="1:9" ht="12">
      <c r="A80" s="270"/>
      <c r="B80" s="274"/>
      <c r="C80" s="284"/>
      <c r="D80" s="103">
        <f t="shared" si="13"/>
        <v>0</v>
      </c>
      <c r="E80" s="54">
        <f t="shared" si="12"/>
        <v>0</v>
      </c>
      <c r="F80" s="54">
        <f t="shared" si="12"/>
        <v>0</v>
      </c>
      <c r="G80" s="54">
        <f t="shared" si="12"/>
        <v>0</v>
      </c>
      <c r="H80" s="17">
        <f t="shared" si="12"/>
        <v>0</v>
      </c>
      <c r="I80" s="6"/>
    </row>
    <row r="81" spans="1:9" ht="12">
      <c r="A81" s="270"/>
      <c r="B81" s="274"/>
      <c r="C81" s="284"/>
      <c r="D81" s="103">
        <f t="shared" si="13"/>
        <v>0</v>
      </c>
      <c r="E81" s="54">
        <f t="shared" si="12"/>
        <v>0</v>
      </c>
      <c r="F81" s="54">
        <f t="shared" si="12"/>
        <v>0</v>
      </c>
      <c r="G81" s="54">
        <f t="shared" si="12"/>
        <v>0</v>
      </c>
      <c r="H81" s="17">
        <f t="shared" si="12"/>
        <v>0</v>
      </c>
      <c r="I81" s="6"/>
    </row>
    <row r="82" spans="1:9" ht="12">
      <c r="A82" s="270"/>
      <c r="B82" s="274"/>
      <c r="C82" s="284"/>
      <c r="D82" s="103">
        <f t="shared" si="13"/>
        <v>0</v>
      </c>
      <c r="E82" s="54">
        <f t="shared" si="12"/>
        <v>0</v>
      </c>
      <c r="F82" s="54">
        <f t="shared" si="12"/>
        <v>0</v>
      </c>
      <c r="G82" s="54">
        <f t="shared" si="12"/>
        <v>0</v>
      </c>
      <c r="H82" s="17">
        <f t="shared" si="12"/>
        <v>0</v>
      </c>
      <c r="I82" s="6"/>
    </row>
    <row r="83" spans="1:9" ht="12">
      <c r="A83" s="270"/>
      <c r="B83" s="274"/>
      <c r="C83" s="284"/>
      <c r="D83" s="103">
        <f t="shared" si="13"/>
        <v>0</v>
      </c>
      <c r="E83" s="54">
        <f t="shared" si="12"/>
        <v>0</v>
      </c>
      <c r="F83" s="54">
        <f t="shared" si="12"/>
        <v>0</v>
      </c>
      <c r="G83" s="54">
        <f t="shared" si="12"/>
        <v>0</v>
      </c>
      <c r="H83" s="17">
        <f t="shared" si="12"/>
        <v>0</v>
      </c>
      <c r="I83" s="6"/>
    </row>
    <row r="84" spans="1:9" ht="12">
      <c r="A84" s="271"/>
      <c r="B84" s="276"/>
      <c r="C84" s="288"/>
      <c r="D84" s="32">
        <f t="shared" si="13"/>
        <v>0</v>
      </c>
      <c r="E84" s="24">
        <f t="shared" si="12"/>
        <v>0</v>
      </c>
      <c r="F84" s="24">
        <f t="shared" si="12"/>
        <v>0</v>
      </c>
      <c r="G84" s="24">
        <f t="shared" si="12"/>
        <v>0</v>
      </c>
      <c r="H84" s="18">
        <f t="shared" si="12"/>
        <v>0</v>
      </c>
      <c r="I84" s="6"/>
    </row>
    <row r="85" spans="1:9" ht="12.75" thickBot="1">
      <c r="A85" s="273"/>
      <c r="B85" s="275"/>
      <c r="C85" s="297"/>
      <c r="D85" s="298">
        <f t="shared" si="13"/>
        <v>0</v>
      </c>
      <c r="E85" s="299">
        <f t="shared" si="12"/>
        <v>0</v>
      </c>
      <c r="F85" s="299">
        <f t="shared" si="12"/>
        <v>0</v>
      </c>
      <c r="G85" s="299">
        <f t="shared" si="12"/>
        <v>0</v>
      </c>
      <c r="H85" s="300">
        <f t="shared" si="12"/>
        <v>0</v>
      </c>
      <c r="I85" s="6"/>
    </row>
    <row r="86" spans="1:9" ht="12.75" thickTop="1">
      <c r="A86" s="317" t="s">
        <v>20</v>
      </c>
      <c r="B86" s="318"/>
      <c r="C86" s="301">
        <f aca="true" t="shared" si="14" ref="C86:H86">SUM(C76:C85)</f>
        <v>-2700000</v>
      </c>
      <c r="D86" s="302">
        <f t="shared" si="14"/>
        <v>-1350000</v>
      </c>
      <c r="E86" s="303">
        <f t="shared" si="14"/>
        <v>-450000</v>
      </c>
      <c r="F86" s="303">
        <f t="shared" si="14"/>
        <v>-450000</v>
      </c>
      <c r="G86" s="303">
        <f t="shared" si="14"/>
        <v>-450000</v>
      </c>
      <c r="H86" s="304">
        <f t="shared" si="14"/>
        <v>0</v>
      </c>
      <c r="I86" s="6"/>
    </row>
    <row r="87" spans="1:9" ht="12">
      <c r="A87" s="313" t="s">
        <v>21</v>
      </c>
      <c r="B87" s="314"/>
      <c r="C87" s="312"/>
      <c r="D87" s="103"/>
      <c r="E87" s="54"/>
      <c r="F87" s="54"/>
      <c r="G87" s="54"/>
      <c r="H87" s="17"/>
      <c r="I87" s="6"/>
    </row>
    <row r="88" spans="1:9" ht="12">
      <c r="A88" s="270" t="s">
        <v>82</v>
      </c>
      <c r="B88" s="274" t="s">
        <v>83</v>
      </c>
      <c r="C88" s="305">
        <v>-56000000</v>
      </c>
      <c r="D88" s="306">
        <f>$C88*D$5</f>
        <v>-28000000</v>
      </c>
      <c r="E88" s="286">
        <f aca="true" t="shared" si="15" ref="E88:H89">$C88*E$5</f>
        <v>-9333333.333333332</v>
      </c>
      <c r="F88" s="286">
        <f t="shared" si="15"/>
        <v>-9333333.333333332</v>
      </c>
      <c r="G88" s="286">
        <f t="shared" si="15"/>
        <v>-9333333.333333332</v>
      </c>
      <c r="H88" s="287">
        <f t="shared" si="15"/>
        <v>0</v>
      </c>
      <c r="I88" s="6"/>
    </row>
    <row r="89" spans="1:9" ht="12.75" thickBot="1">
      <c r="A89" s="273" t="s">
        <v>84</v>
      </c>
      <c r="B89" s="275" t="s">
        <v>85</v>
      </c>
      <c r="C89" s="307">
        <v>-4000000</v>
      </c>
      <c r="D89" s="298">
        <f>$C89*D$5</f>
        <v>-2000000</v>
      </c>
      <c r="E89" s="299">
        <f t="shared" si="15"/>
        <v>-666666.6666666666</v>
      </c>
      <c r="F89" s="299">
        <f t="shared" si="15"/>
        <v>-666666.6666666666</v>
      </c>
      <c r="G89" s="299">
        <f t="shared" si="15"/>
        <v>-666666.6666666666</v>
      </c>
      <c r="H89" s="300">
        <f t="shared" si="15"/>
        <v>0</v>
      </c>
      <c r="I89" s="6"/>
    </row>
    <row r="90" spans="1:9" ht="12.75" thickTop="1">
      <c r="A90" s="317" t="s">
        <v>22</v>
      </c>
      <c r="B90" s="318"/>
      <c r="C90" s="308">
        <f aca="true" t="shared" si="16" ref="C90:H90">SUM(C88:C89)</f>
        <v>-60000000</v>
      </c>
      <c r="D90" s="302">
        <f t="shared" si="16"/>
        <v>-30000000</v>
      </c>
      <c r="E90" s="303">
        <f t="shared" si="16"/>
        <v>-9999999.999999998</v>
      </c>
      <c r="F90" s="303">
        <f t="shared" si="16"/>
        <v>-9999999.999999998</v>
      </c>
      <c r="G90" s="303">
        <f t="shared" si="16"/>
        <v>-9999999.999999998</v>
      </c>
      <c r="H90" s="304">
        <f t="shared" si="16"/>
        <v>0</v>
      </c>
      <c r="I90" s="6"/>
    </row>
    <row r="91" spans="1:9" ht="13.5" customHeight="1">
      <c r="A91" s="309" t="s">
        <v>44</v>
      </c>
      <c r="B91" s="325"/>
      <c r="C91" s="27"/>
      <c r="D91" s="33"/>
      <c r="E91" s="22"/>
      <c r="F91" s="22"/>
      <c r="G91" s="22"/>
      <c r="H91" s="23"/>
      <c r="I91" s="6"/>
    </row>
    <row r="92" spans="1:9" ht="13.5" customHeight="1">
      <c r="A92" s="328" t="s">
        <v>55</v>
      </c>
      <c r="B92" s="329"/>
      <c r="C92" s="28">
        <f>IF(C50&gt;5000000*'※ 税額計算'!G15,-5000000*'※ 税額計算'!G15,C50)</f>
        <v>-20000000</v>
      </c>
      <c r="D92" s="32">
        <f>$C92*D$5</f>
        <v>-10000000</v>
      </c>
      <c r="E92" s="24">
        <f aca="true" t="shared" si="17" ref="E92:H93">$C92*E$5</f>
        <v>-3333333.333333333</v>
      </c>
      <c r="F92" s="24">
        <f t="shared" si="17"/>
        <v>-3333333.333333333</v>
      </c>
      <c r="G92" s="24">
        <f t="shared" si="17"/>
        <v>-3333333.333333333</v>
      </c>
      <c r="H92" s="18">
        <f t="shared" si="17"/>
        <v>0</v>
      </c>
      <c r="I92" s="6"/>
    </row>
    <row r="93" spans="1:9" ht="12">
      <c r="A93" s="328" t="s">
        <v>56</v>
      </c>
      <c r="B93" s="329"/>
      <c r="C93" s="29">
        <f>IF(C54&gt;5000000*'※ 税額計算'!G15,-5000000*'※ 税額計算'!G15,C54)</f>
        <v>-20000000</v>
      </c>
      <c r="D93" s="34">
        <f>$C93*D$5</f>
        <v>-10000000</v>
      </c>
      <c r="E93" s="25">
        <f t="shared" si="17"/>
        <v>-3333333.333333333</v>
      </c>
      <c r="F93" s="25">
        <f t="shared" si="17"/>
        <v>-3333333.333333333</v>
      </c>
      <c r="G93" s="25">
        <f t="shared" si="17"/>
        <v>-3333333.333333333</v>
      </c>
      <c r="H93" s="26">
        <f t="shared" si="17"/>
        <v>0</v>
      </c>
      <c r="I93" s="6"/>
    </row>
    <row r="94" spans="1:8" ht="14.25" customHeight="1" thickBot="1">
      <c r="A94" s="330" t="s">
        <v>2</v>
      </c>
      <c r="B94" s="331"/>
      <c r="C94" s="30">
        <f>'※ 税額計算'!J11</f>
        <v>73897000</v>
      </c>
      <c r="D94" s="35">
        <f>'※ 税額計算'!J6</f>
        <v>36949000</v>
      </c>
      <c r="E94" s="55">
        <f>'※ 税額計算'!J7</f>
        <v>12316000</v>
      </c>
      <c r="F94" s="55">
        <f>'※ 税額計算'!J8</f>
        <v>12316000</v>
      </c>
      <c r="G94" s="55">
        <f>'※ 税額計算'!J9</f>
        <v>12316000</v>
      </c>
      <c r="H94" s="19">
        <f>'※ 税額計算'!J10</f>
        <v>0</v>
      </c>
    </row>
    <row r="95" spans="1:8" ht="14.25" customHeight="1" thickTop="1">
      <c r="A95" s="323" t="s">
        <v>43</v>
      </c>
      <c r="B95" s="324"/>
      <c r="C95" s="31">
        <f>'※ 税額計算'!K11</f>
        <v>9432000</v>
      </c>
      <c r="D95" s="37">
        <f>'※ 税額計算'!K6</f>
        <v>5389800</v>
      </c>
      <c r="E95" s="56">
        <f>'※ 税額計算'!K7</f>
        <v>1347400</v>
      </c>
      <c r="F95" s="56">
        <f>'※ 税額計算'!K8</f>
        <v>1347400</v>
      </c>
      <c r="G95" s="56">
        <f>'※ 税額計算'!K9</f>
        <v>1347400</v>
      </c>
      <c r="H95" s="21">
        <f>'※ 税額計算'!K10</f>
        <v>0</v>
      </c>
    </row>
    <row r="96" spans="1:8" ht="13.5" customHeight="1">
      <c r="A96" s="315" t="s">
        <v>4</v>
      </c>
      <c r="B96" s="316"/>
      <c r="C96" s="117">
        <f>SUM(D96:H96)</f>
        <v>0</v>
      </c>
      <c r="D96" s="130"/>
      <c r="E96" s="131"/>
      <c r="F96" s="131"/>
      <c r="G96" s="131"/>
      <c r="H96" s="132"/>
    </row>
    <row r="97" spans="1:8" ht="13.5" customHeight="1">
      <c r="A97" s="315" t="s">
        <v>49</v>
      </c>
      <c r="B97" s="316"/>
      <c r="C97" s="118">
        <f>SUM(D97:H97)</f>
        <v>0</v>
      </c>
      <c r="D97" s="133"/>
      <c r="E97" s="134"/>
      <c r="F97" s="134"/>
      <c r="G97" s="134"/>
      <c r="H97" s="135"/>
    </row>
    <row r="98" spans="1:8" ht="13.5" customHeight="1">
      <c r="A98" s="315" t="s">
        <v>48</v>
      </c>
      <c r="B98" s="316"/>
      <c r="C98" s="118">
        <f>SUM(D98:H98)</f>
        <v>0</v>
      </c>
      <c r="D98" s="133"/>
      <c r="E98" s="134"/>
      <c r="F98" s="134"/>
      <c r="G98" s="134"/>
      <c r="H98" s="135"/>
    </row>
    <row r="99" spans="1:8" ht="13.5" customHeight="1">
      <c r="A99" s="315" t="s">
        <v>47</v>
      </c>
      <c r="B99" s="316"/>
      <c r="C99" s="117">
        <f>SUM(D99:H99)</f>
        <v>0</v>
      </c>
      <c r="D99" s="130"/>
      <c r="E99" s="131"/>
      <c r="F99" s="131"/>
      <c r="G99" s="131"/>
      <c r="H99" s="132"/>
    </row>
    <row r="100" spans="1:8" ht="12">
      <c r="A100" s="326" t="s">
        <v>1</v>
      </c>
      <c r="B100" s="327"/>
      <c r="C100" s="36">
        <f>SUM(D100:H100)</f>
        <v>9432000</v>
      </c>
      <c r="D100" s="38">
        <f>IF(D95&lt;SUM(D96:D99),0,D95-SUM(D96:D99))</f>
        <v>5389800</v>
      </c>
      <c r="E100" s="57">
        <f>IF(E95&lt;SUM(E96:E99),0,E95-SUM(E96:E99))</f>
        <v>1347400</v>
      </c>
      <c r="F100" s="57">
        <f>IF(F95&lt;SUM(F96:F99),0,F95-SUM(F96:F99))</f>
        <v>1347400</v>
      </c>
      <c r="G100" s="57">
        <f>IF(G95&lt;SUM(G96:G99),0,G95-SUM(G96:G99))</f>
        <v>1347400</v>
      </c>
      <c r="H100" s="20">
        <f>IF(H95&lt;SUM(H96:H99),0,H95-SUM(H96:H99))</f>
        <v>0</v>
      </c>
    </row>
    <row r="101" ht="12"/>
    <row r="102" spans="1:2" ht="12">
      <c r="A102" s="2"/>
      <c r="B102" s="2"/>
    </row>
    <row r="103" spans="1:2" ht="12">
      <c r="A103" s="2"/>
      <c r="B103" s="2"/>
    </row>
    <row r="104" ht="12"/>
    <row r="105" ht="12"/>
    <row r="106" ht="12"/>
    <row r="107" ht="12">
      <c r="B107" s="2"/>
    </row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</sheetData>
  <sheetProtection selectLockedCells="1"/>
  <mergeCells count="34">
    <mergeCell ref="A1:C1"/>
    <mergeCell ref="A6:C6"/>
    <mergeCell ref="A13:C13"/>
    <mergeCell ref="A20:C20"/>
    <mergeCell ref="A32:C32"/>
    <mergeCell ref="A31:B31"/>
    <mergeCell ref="A12:B12"/>
    <mergeCell ref="A19:B19"/>
    <mergeCell ref="A3:B5"/>
    <mergeCell ref="C3:C5"/>
    <mergeCell ref="A100:B100"/>
    <mergeCell ref="A97:B97"/>
    <mergeCell ref="A98:B98"/>
    <mergeCell ref="A92:B92"/>
    <mergeCell ref="A93:B93"/>
    <mergeCell ref="A99:B99"/>
    <mergeCell ref="A94:B94"/>
    <mergeCell ref="A43:B43"/>
    <mergeCell ref="A44:C44"/>
    <mergeCell ref="A75:C75"/>
    <mergeCell ref="A86:B86"/>
    <mergeCell ref="A50:B50"/>
    <mergeCell ref="A95:B95"/>
    <mergeCell ref="A91:B91"/>
    <mergeCell ref="A54:B54"/>
    <mergeCell ref="A55:C55"/>
    <mergeCell ref="A61:B61"/>
    <mergeCell ref="A63:C63"/>
    <mergeCell ref="A51:C51"/>
    <mergeCell ref="A87:C87"/>
    <mergeCell ref="A96:B96"/>
    <mergeCell ref="A90:B90"/>
    <mergeCell ref="A74:B74"/>
    <mergeCell ref="A62:B62"/>
  </mergeCells>
  <conditionalFormatting sqref="A1:IV65536">
    <cfRule type="expression" priority="1" dxfId="0" stopIfTrue="1">
      <formula>CELL("protect",A1)=0</formula>
    </cfRule>
  </conditionalFormatting>
  <dataValidations count="1">
    <dataValidation type="list" allowBlank="1" showInputMessage="1" showErrorMessage="1" sqref="D4:H4">
      <formula1>"続柄,配偶者,子,直系尊属,兄弟姉妹,他"</formula1>
    </dataValidation>
  </dataValidations>
  <printOptions horizontalCentered="1" verticalCentered="1"/>
  <pageMargins left="0.4330708661417323" right="0.2362204724409449" top="0.7480314960629921" bottom="0.7480314960629921" header="0.31496062992125984" footer="0.31496062992125984"/>
  <pageSetup blackAndWhite="1" horizontalDpi="300" verticalDpi="300" orientation="portrait" paperSize="9" scale="55" r:id="rId1"/>
  <headerFooter scaleWithDoc="0" alignWithMargins="0">
    <oddFooter>&amp;CCopyright © 2012 税理士法人チェスター.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3"/>
  <sheetViews>
    <sheetView showZeros="0" zoomScale="90" zoomScaleNormal="90" workbookViewId="0" topLeftCell="A37">
      <selection activeCell="C95" sqref="C95"/>
    </sheetView>
  </sheetViews>
  <sheetFormatPr defaultColWidth="14.25390625" defaultRowHeight="33" customHeight="1"/>
  <cols>
    <col min="1" max="2" width="31.875" style="264" customWidth="1"/>
    <col min="3" max="3" width="17.50390625" style="265" customWidth="1"/>
    <col min="4" max="8" width="17.00390625" style="136" customWidth="1"/>
    <col min="9" max="11" width="12.25390625" style="138" customWidth="1"/>
    <col min="12" max="16384" width="14.25390625" style="138" customWidth="1"/>
  </cols>
  <sheetData>
    <row r="1" spans="1:8" ht="27.75" customHeight="1">
      <c r="A1" s="367" t="str">
        <f>'財産一覧（入力用）'!A1</f>
        <v>&lt; 被相続人　日本　太郎　相続財産一覧シート&gt;</v>
      </c>
      <c r="B1" s="367"/>
      <c r="C1" s="367"/>
      <c r="H1" s="137" t="s">
        <v>42</v>
      </c>
    </row>
    <row r="2" spans="1:3" ht="7.5" customHeight="1">
      <c r="A2" s="139"/>
      <c r="B2" s="139"/>
      <c r="C2" s="140"/>
    </row>
    <row r="3" spans="1:8" s="144" customFormat="1" ht="21" customHeight="1">
      <c r="A3" s="368"/>
      <c r="B3" s="369"/>
      <c r="C3" s="374" t="s">
        <v>0</v>
      </c>
      <c r="D3" s="141" t="str">
        <f>'財産一覧（入力用）'!D3</f>
        <v>日本　花子</v>
      </c>
      <c r="E3" s="142" t="str">
        <f>'財産一覧（入力用）'!E3</f>
        <v>日本　一郎</v>
      </c>
      <c r="F3" s="142" t="str">
        <f>'財産一覧（入力用）'!F3</f>
        <v>日本　良子</v>
      </c>
      <c r="G3" s="142" t="str">
        <f>'財産一覧（入力用）'!G3</f>
        <v>日本　二郎</v>
      </c>
      <c r="H3" s="143" t="str">
        <f>'財産一覧（入力用）'!H3</f>
        <v>■相続人５■</v>
      </c>
    </row>
    <row r="4" spans="1:8" s="144" customFormat="1" ht="21" customHeight="1">
      <c r="A4" s="370"/>
      <c r="B4" s="371"/>
      <c r="C4" s="375"/>
      <c r="D4" s="145" t="str">
        <f>'財産一覧（入力用）'!D4</f>
        <v>配偶者</v>
      </c>
      <c r="E4" s="146" t="str">
        <f>'財産一覧（入力用）'!E4</f>
        <v>子</v>
      </c>
      <c r="F4" s="146" t="str">
        <f>'財産一覧（入力用）'!F4</f>
        <v>子</v>
      </c>
      <c r="G4" s="146" t="str">
        <f>'財産一覧（入力用）'!G4</f>
        <v>子</v>
      </c>
      <c r="H4" s="147" t="str">
        <f>'財産一覧（入力用）'!H4</f>
        <v>続柄</v>
      </c>
    </row>
    <row r="5" spans="1:8" s="144" customFormat="1" ht="21" customHeight="1">
      <c r="A5" s="372"/>
      <c r="B5" s="373"/>
      <c r="C5" s="376"/>
      <c r="D5" s="148">
        <f>'財産一覧（入力用）'!D5</f>
        <v>0.5</v>
      </c>
      <c r="E5" s="149">
        <f>'財産一覧（入力用）'!E5</f>
        <v>0.16666666666666666</v>
      </c>
      <c r="F5" s="149">
        <f>'財産一覧（入力用）'!F5</f>
        <v>0.16666666666666666</v>
      </c>
      <c r="G5" s="149">
        <f>'財産一覧（入力用）'!G5</f>
        <v>0.16666666666666666</v>
      </c>
      <c r="H5" s="150">
        <f>'財産一覧（入力用）'!H5</f>
        <v>0</v>
      </c>
    </row>
    <row r="6" spans="1:8" s="144" customFormat="1" ht="12">
      <c r="A6" s="355" t="s">
        <v>5</v>
      </c>
      <c r="B6" s="356"/>
      <c r="C6" s="357"/>
      <c r="D6" s="151">
        <f>'財産一覧（入力用）'!D6</f>
        <v>0</v>
      </c>
      <c r="E6" s="152">
        <f>'財産一覧（入力用）'!E6</f>
        <v>0</v>
      </c>
      <c r="F6" s="152">
        <f>'財産一覧（入力用）'!F6</f>
        <v>0</v>
      </c>
      <c r="G6" s="152">
        <f>'財産一覧（入力用）'!G6</f>
        <v>0</v>
      </c>
      <c r="H6" s="153">
        <f>'財産一覧（入力用）'!H6</f>
        <v>0</v>
      </c>
    </row>
    <row r="7" spans="1:8" s="144" customFormat="1" ht="12">
      <c r="A7" s="154" t="str">
        <f>'財産一覧（入力用）'!A7</f>
        <v>東京都世田谷区世田谷○－×－△</v>
      </c>
      <c r="B7" s="155" t="str">
        <f>'財産一覧（入力用）'!B7</f>
        <v>自宅敷地　　150㎡</v>
      </c>
      <c r="C7" s="156">
        <f>'財産一覧（入力用）'!C7</f>
        <v>70000000</v>
      </c>
      <c r="D7" s="157">
        <f>'財産一覧（入力用）'!D7</f>
        <v>35000000</v>
      </c>
      <c r="E7" s="158">
        <f>'財産一覧（入力用）'!E7</f>
        <v>11666666.666666666</v>
      </c>
      <c r="F7" s="158">
        <f>'財産一覧（入力用）'!F7</f>
        <v>11666666.666666666</v>
      </c>
      <c r="G7" s="158">
        <f>'財産一覧（入力用）'!G7</f>
        <v>11666666.666666666</v>
      </c>
      <c r="H7" s="159">
        <f>'財産一覧（入力用）'!H7</f>
        <v>0</v>
      </c>
    </row>
    <row r="8" spans="1:8" s="144" customFormat="1" ht="12">
      <c r="A8" s="154" t="str">
        <f>'財産一覧（入力用）'!A8</f>
        <v>福岡県福岡市中央区天神×－×－○</v>
      </c>
      <c r="B8" s="155" t="str">
        <f>'財産一覧（入力用）'!B8</f>
        <v>賃貸マンション敷地　　15㎡</v>
      </c>
      <c r="C8" s="156">
        <f>'財産一覧（入力用）'!C8</f>
        <v>8000000</v>
      </c>
      <c r="D8" s="157">
        <f>'財産一覧（入力用）'!D8</f>
        <v>4000000</v>
      </c>
      <c r="E8" s="158">
        <f>'財産一覧（入力用）'!E8</f>
        <v>1333333.3333333333</v>
      </c>
      <c r="F8" s="158">
        <f>'財産一覧（入力用）'!F8</f>
        <v>1333333.3333333333</v>
      </c>
      <c r="G8" s="158">
        <f>'財産一覧（入力用）'!G8</f>
        <v>1333333.3333333333</v>
      </c>
      <c r="H8" s="159">
        <f>'財産一覧（入力用）'!H8</f>
        <v>0</v>
      </c>
    </row>
    <row r="9" spans="1:8" s="144" customFormat="1" ht="12">
      <c r="A9" s="154">
        <f>'財産一覧（入力用）'!A9</f>
        <v>0</v>
      </c>
      <c r="B9" s="155">
        <f>'財産一覧（入力用）'!B9</f>
        <v>0</v>
      </c>
      <c r="C9" s="156">
        <f>'財産一覧（入力用）'!C9</f>
        <v>0</v>
      </c>
      <c r="D9" s="157">
        <f>'財産一覧（入力用）'!D9</f>
        <v>0</v>
      </c>
      <c r="E9" s="158">
        <f>'財産一覧（入力用）'!E9</f>
        <v>0</v>
      </c>
      <c r="F9" s="158">
        <f>'財産一覧（入力用）'!F9</f>
        <v>0</v>
      </c>
      <c r="G9" s="158">
        <f>'財産一覧（入力用）'!G9</f>
        <v>0</v>
      </c>
      <c r="H9" s="159">
        <f>'財産一覧（入力用）'!H9</f>
        <v>0</v>
      </c>
    </row>
    <row r="10" spans="1:8" s="144" customFormat="1" ht="12">
      <c r="A10" s="160">
        <f>'財産一覧（入力用）'!A10</f>
        <v>0</v>
      </c>
      <c r="B10" s="161">
        <f>'財産一覧（入力用）'!B10</f>
        <v>0</v>
      </c>
      <c r="C10" s="162">
        <f>'財産一覧（入力用）'!C10</f>
        <v>0</v>
      </c>
      <c r="D10" s="157">
        <f>'財産一覧（入力用）'!D10</f>
        <v>0</v>
      </c>
      <c r="E10" s="158">
        <f>'財産一覧（入力用）'!E10</f>
        <v>0</v>
      </c>
      <c r="F10" s="158">
        <f>'財産一覧（入力用）'!F10</f>
        <v>0</v>
      </c>
      <c r="G10" s="158">
        <f>'財産一覧（入力用）'!G10</f>
        <v>0</v>
      </c>
      <c r="H10" s="159">
        <f>'財産一覧（入力用）'!H10</f>
        <v>0</v>
      </c>
    </row>
    <row r="11" spans="1:8" s="144" customFormat="1" ht="12.75" thickBot="1">
      <c r="A11" s="163">
        <f>'財産一覧（入力用）'!A11</f>
        <v>0</v>
      </c>
      <c r="B11" s="164">
        <f>'財産一覧（入力用）'!B11</f>
        <v>0</v>
      </c>
      <c r="C11" s="165">
        <f>'財産一覧（入力用）'!C11</f>
        <v>0</v>
      </c>
      <c r="D11" s="166">
        <f>'財産一覧（入力用）'!D11</f>
        <v>0</v>
      </c>
      <c r="E11" s="167">
        <f>'財産一覧（入力用）'!E11</f>
        <v>0</v>
      </c>
      <c r="F11" s="167">
        <f>'財産一覧（入力用）'!F11</f>
        <v>0</v>
      </c>
      <c r="G11" s="167">
        <f>'財産一覧（入力用）'!G11</f>
        <v>0</v>
      </c>
      <c r="H11" s="168">
        <f>'財産一覧（入力用）'!H11</f>
        <v>0</v>
      </c>
    </row>
    <row r="12" spans="1:8" ht="12.75" thickTop="1">
      <c r="A12" s="363" t="s">
        <v>8</v>
      </c>
      <c r="B12" s="364"/>
      <c r="C12" s="169">
        <f>'財産一覧（入力用）'!C12</f>
        <v>78000000</v>
      </c>
      <c r="D12" s="170">
        <f>'財産一覧（入力用）'!D12</f>
        <v>39000000</v>
      </c>
      <c r="E12" s="171">
        <f>'財産一覧（入力用）'!E12</f>
        <v>13000000</v>
      </c>
      <c r="F12" s="171">
        <f>'財産一覧（入力用）'!F12</f>
        <v>13000000</v>
      </c>
      <c r="G12" s="171">
        <f>'財産一覧（入力用）'!G12</f>
        <v>13000000</v>
      </c>
      <c r="H12" s="172">
        <f>'財産一覧（入力用）'!H12</f>
        <v>0</v>
      </c>
    </row>
    <row r="13" spans="1:8" ht="12">
      <c r="A13" s="355" t="s">
        <v>6</v>
      </c>
      <c r="B13" s="356"/>
      <c r="C13" s="362"/>
      <c r="D13" s="157">
        <f>'財産一覧（入力用）'!D13</f>
        <v>0</v>
      </c>
      <c r="E13" s="158">
        <f>'財産一覧（入力用）'!E13</f>
        <v>0</v>
      </c>
      <c r="F13" s="158">
        <f>'財産一覧（入力用）'!F13</f>
        <v>0</v>
      </c>
      <c r="G13" s="158">
        <f>'財産一覧（入力用）'!G13</f>
        <v>0</v>
      </c>
      <c r="H13" s="173">
        <f>'財産一覧（入力用）'!H13</f>
        <v>0</v>
      </c>
    </row>
    <row r="14" spans="1:8" ht="12">
      <c r="A14" s="160" t="str">
        <f>'財産一覧（入力用）'!A14</f>
        <v>東京都世田谷区世田谷○－×－△</v>
      </c>
      <c r="B14" s="161" t="str">
        <f>'財産一覧（入力用）'!B14</f>
        <v>自宅</v>
      </c>
      <c r="C14" s="174">
        <f>'財産一覧（入力用）'!C14</f>
        <v>20000000</v>
      </c>
      <c r="D14" s="157">
        <f>'財産一覧（入力用）'!D14</f>
        <v>10000000</v>
      </c>
      <c r="E14" s="158">
        <f>'財産一覧（入力用）'!E14</f>
        <v>3333333.333333333</v>
      </c>
      <c r="F14" s="158">
        <f>'財産一覧（入力用）'!F14</f>
        <v>3333333.333333333</v>
      </c>
      <c r="G14" s="158">
        <f>'財産一覧（入力用）'!G14</f>
        <v>3333333.333333333</v>
      </c>
      <c r="H14" s="159">
        <f>'財産一覧（入力用）'!H14</f>
        <v>0</v>
      </c>
    </row>
    <row r="15" spans="1:8" ht="12">
      <c r="A15" s="160" t="str">
        <f>'財産一覧（入力用）'!A15</f>
        <v>福岡県福岡市中央区天神×－×－○</v>
      </c>
      <c r="B15" s="161" t="str">
        <f>'財産一覧（入力用）'!B15</f>
        <v>賃貸マンション</v>
      </c>
      <c r="C15" s="174">
        <f>'財産一覧（入力用）'!C15</f>
        <v>3000000</v>
      </c>
      <c r="D15" s="175">
        <f>'財産一覧（入力用）'!D15</f>
        <v>1500000</v>
      </c>
      <c r="E15" s="176">
        <f>'財産一覧（入力用）'!E15</f>
        <v>500000</v>
      </c>
      <c r="F15" s="176">
        <f>'財産一覧（入力用）'!F15</f>
        <v>500000</v>
      </c>
      <c r="G15" s="176">
        <f>'財産一覧（入力用）'!G15</f>
        <v>500000</v>
      </c>
      <c r="H15" s="177">
        <f>'財産一覧（入力用）'!H15</f>
        <v>0</v>
      </c>
    </row>
    <row r="16" spans="1:8" ht="12">
      <c r="A16" s="160">
        <f>'財産一覧（入力用）'!A16</f>
        <v>0</v>
      </c>
      <c r="B16" s="161">
        <f>'財産一覧（入力用）'!B16</f>
        <v>0</v>
      </c>
      <c r="C16" s="174">
        <f>'財産一覧（入力用）'!C16</f>
        <v>0</v>
      </c>
      <c r="D16" s="175">
        <f>'財産一覧（入力用）'!D16</f>
        <v>0</v>
      </c>
      <c r="E16" s="176">
        <f>'財産一覧（入力用）'!E16</f>
        <v>0</v>
      </c>
      <c r="F16" s="176">
        <f>'財産一覧（入力用）'!F16</f>
        <v>0</v>
      </c>
      <c r="G16" s="176">
        <f>'財産一覧（入力用）'!G16</f>
        <v>0</v>
      </c>
      <c r="H16" s="177">
        <f>'財産一覧（入力用）'!H16</f>
        <v>0</v>
      </c>
    </row>
    <row r="17" spans="1:8" ht="12">
      <c r="A17" s="160">
        <f>'財産一覧（入力用）'!A17</f>
        <v>0</v>
      </c>
      <c r="B17" s="161">
        <f>'財産一覧（入力用）'!B17</f>
        <v>0</v>
      </c>
      <c r="C17" s="174">
        <f>'財産一覧（入力用）'!C17</f>
        <v>0</v>
      </c>
      <c r="D17" s="175">
        <f>'財産一覧（入力用）'!D17</f>
        <v>0</v>
      </c>
      <c r="E17" s="176">
        <f>'財産一覧（入力用）'!E17</f>
        <v>0</v>
      </c>
      <c r="F17" s="176">
        <f>'財産一覧（入力用）'!F17</f>
        <v>0</v>
      </c>
      <c r="G17" s="176">
        <f>'財産一覧（入力用）'!G17</f>
        <v>0</v>
      </c>
      <c r="H17" s="177">
        <f>'財産一覧（入力用）'!H17</f>
        <v>0</v>
      </c>
    </row>
    <row r="18" spans="1:8" ht="12.75" thickBot="1">
      <c r="A18" s="163">
        <f>'財産一覧（入力用）'!A18</f>
        <v>0</v>
      </c>
      <c r="B18" s="164">
        <f>'財産一覧（入力用）'!B18</f>
        <v>0</v>
      </c>
      <c r="C18" s="178">
        <f>'財産一覧（入力用）'!C18</f>
        <v>0</v>
      </c>
      <c r="D18" s="166">
        <f>'財産一覧（入力用）'!D18</f>
        <v>0</v>
      </c>
      <c r="E18" s="167">
        <f>'財産一覧（入力用）'!E18</f>
        <v>0</v>
      </c>
      <c r="F18" s="167">
        <f>'財産一覧（入力用）'!F18</f>
        <v>0</v>
      </c>
      <c r="G18" s="167">
        <f>'財産一覧（入力用）'!G18</f>
        <v>0</v>
      </c>
      <c r="H18" s="179">
        <f>'財産一覧（入力用）'!H18</f>
        <v>0</v>
      </c>
    </row>
    <row r="19" spans="1:8" ht="12.75" thickTop="1">
      <c r="A19" s="363" t="s">
        <v>9</v>
      </c>
      <c r="B19" s="364"/>
      <c r="C19" s="180">
        <f>'財産一覧（入力用）'!C19</f>
        <v>23000000</v>
      </c>
      <c r="D19" s="181">
        <f>'財産一覧（入力用）'!D19</f>
        <v>11500000</v>
      </c>
      <c r="E19" s="182">
        <f>'財産一覧（入力用）'!E19</f>
        <v>3833333.333333333</v>
      </c>
      <c r="F19" s="182">
        <f>'財産一覧（入力用）'!F19</f>
        <v>3833333.333333333</v>
      </c>
      <c r="G19" s="182">
        <f>'財産一覧（入力用）'!G19</f>
        <v>3833333.333333333</v>
      </c>
      <c r="H19" s="183">
        <f>'財産一覧（入力用）'!H19</f>
        <v>0</v>
      </c>
    </row>
    <row r="20" spans="1:8" ht="12">
      <c r="A20" s="355" t="s">
        <v>7</v>
      </c>
      <c r="B20" s="356"/>
      <c r="C20" s="362"/>
      <c r="D20" s="157">
        <f>'財産一覧（入力用）'!D20</f>
        <v>0</v>
      </c>
      <c r="E20" s="158">
        <f>'財産一覧（入力用）'!E20</f>
        <v>0</v>
      </c>
      <c r="F20" s="158">
        <f>'財産一覧（入力用）'!F20</f>
        <v>0</v>
      </c>
      <c r="G20" s="158">
        <f>'財産一覧（入力用）'!G20</f>
        <v>0</v>
      </c>
      <c r="H20" s="173">
        <f>'財産一覧（入力用）'!H20</f>
        <v>0</v>
      </c>
    </row>
    <row r="21" spans="1:8" ht="12">
      <c r="A21" s="160" t="str">
        <f>'財産一覧（入力用）'!A21</f>
        <v>××証券</v>
      </c>
      <c r="B21" s="161" t="str">
        <f>'財産一覧（入力用）'!B21</f>
        <v>○○食品</v>
      </c>
      <c r="C21" s="174">
        <f>'財産一覧（入力用）'!C21</f>
        <v>5000000</v>
      </c>
      <c r="D21" s="157">
        <f>'財産一覧（入力用）'!D21</f>
        <v>2500000</v>
      </c>
      <c r="E21" s="158">
        <f>'財産一覧（入力用）'!E21</f>
        <v>833333.3333333333</v>
      </c>
      <c r="F21" s="158">
        <f>'財産一覧（入力用）'!F21</f>
        <v>833333.3333333333</v>
      </c>
      <c r="G21" s="158">
        <f>'財産一覧（入力用）'!G21</f>
        <v>833333.3333333333</v>
      </c>
      <c r="H21" s="159">
        <f>'財産一覧（入力用）'!H21</f>
        <v>0</v>
      </c>
    </row>
    <row r="22" spans="1:8" ht="12">
      <c r="A22" s="160" t="str">
        <f>'財産一覧（入力用）'!A22</f>
        <v>××証券</v>
      </c>
      <c r="B22" s="161" t="str">
        <f>'財産一覧（入力用）'!B22</f>
        <v>△△印刷</v>
      </c>
      <c r="C22" s="174">
        <f>'財産一覧（入力用）'!C22</f>
        <v>2500000</v>
      </c>
      <c r="D22" s="175">
        <f>'財産一覧（入力用）'!D22</f>
        <v>1250000</v>
      </c>
      <c r="E22" s="176">
        <f>'財産一覧（入力用）'!E22</f>
        <v>416666.6666666666</v>
      </c>
      <c r="F22" s="176">
        <f>'財産一覧（入力用）'!F22</f>
        <v>416666.6666666666</v>
      </c>
      <c r="G22" s="176">
        <f>'財産一覧（入力用）'!G22</f>
        <v>416666.6666666666</v>
      </c>
      <c r="H22" s="177">
        <f>'財産一覧（入力用）'!H22</f>
        <v>0</v>
      </c>
    </row>
    <row r="23" spans="1:8" ht="12">
      <c r="A23" s="160" t="str">
        <f>'財産一覧（入力用）'!A23</f>
        <v>□□証券</v>
      </c>
      <c r="B23" s="161" t="str">
        <f>'財産一覧（入力用）'!B23</f>
        <v>××投資信託</v>
      </c>
      <c r="C23" s="174">
        <f>'財産一覧（入力用）'!C23</f>
        <v>10000000</v>
      </c>
      <c r="D23" s="175">
        <f>'財産一覧（入力用）'!D23</f>
        <v>5000000</v>
      </c>
      <c r="E23" s="176">
        <f>'財産一覧（入力用）'!E23</f>
        <v>1666666.6666666665</v>
      </c>
      <c r="F23" s="176">
        <f>'財産一覧（入力用）'!F23</f>
        <v>1666666.6666666665</v>
      </c>
      <c r="G23" s="176">
        <f>'財産一覧（入力用）'!G23</f>
        <v>1666666.6666666665</v>
      </c>
      <c r="H23" s="177">
        <f>'財産一覧（入力用）'!H23</f>
        <v>0</v>
      </c>
    </row>
    <row r="24" spans="1:8" ht="12">
      <c r="A24" s="160">
        <f>'財産一覧（入力用）'!A24</f>
        <v>0</v>
      </c>
      <c r="B24" s="161">
        <f>'財産一覧（入力用）'!B24</f>
        <v>0</v>
      </c>
      <c r="C24" s="174">
        <f>'財産一覧（入力用）'!C24</f>
        <v>0</v>
      </c>
      <c r="D24" s="175">
        <f>'財産一覧（入力用）'!D24</f>
        <v>0</v>
      </c>
      <c r="E24" s="176">
        <f>'財産一覧（入力用）'!E24</f>
        <v>0</v>
      </c>
      <c r="F24" s="176">
        <f>'財産一覧（入力用）'!F24</f>
        <v>0</v>
      </c>
      <c r="G24" s="176">
        <f>'財産一覧（入力用）'!G24</f>
        <v>0</v>
      </c>
      <c r="H24" s="177">
        <f>'財産一覧（入力用）'!H24</f>
        <v>0</v>
      </c>
    </row>
    <row r="25" spans="1:8" ht="12">
      <c r="A25" s="160">
        <f>'財産一覧（入力用）'!A25</f>
        <v>0</v>
      </c>
      <c r="B25" s="161">
        <f>'財産一覧（入力用）'!B25</f>
        <v>0</v>
      </c>
      <c r="C25" s="174">
        <f>'財産一覧（入力用）'!C25</f>
        <v>0</v>
      </c>
      <c r="D25" s="175">
        <f>'財産一覧（入力用）'!D25</f>
        <v>0</v>
      </c>
      <c r="E25" s="176">
        <f>'財産一覧（入力用）'!E25</f>
        <v>0</v>
      </c>
      <c r="F25" s="176">
        <f>'財産一覧（入力用）'!F25</f>
        <v>0</v>
      </c>
      <c r="G25" s="176">
        <f>'財産一覧（入力用）'!G25</f>
        <v>0</v>
      </c>
      <c r="H25" s="177">
        <f>'財産一覧（入力用）'!H25</f>
        <v>0</v>
      </c>
    </row>
    <row r="26" spans="1:8" ht="12">
      <c r="A26" s="160">
        <f>'財産一覧（入力用）'!A26</f>
        <v>0</v>
      </c>
      <c r="B26" s="161">
        <f>'財産一覧（入力用）'!B26</f>
        <v>0</v>
      </c>
      <c r="C26" s="174">
        <f>'財産一覧（入力用）'!C26</f>
        <v>0</v>
      </c>
      <c r="D26" s="175">
        <f>'財産一覧（入力用）'!D26</f>
        <v>0</v>
      </c>
      <c r="E26" s="176">
        <f>'財産一覧（入力用）'!E26</f>
        <v>0</v>
      </c>
      <c r="F26" s="176">
        <f>'財産一覧（入力用）'!F26</f>
        <v>0</v>
      </c>
      <c r="G26" s="176">
        <f>'財産一覧（入力用）'!G26</f>
        <v>0</v>
      </c>
      <c r="H26" s="177">
        <f>'財産一覧（入力用）'!H26</f>
        <v>0</v>
      </c>
    </row>
    <row r="27" spans="1:8" ht="12">
      <c r="A27" s="160">
        <f>'財産一覧（入力用）'!A27</f>
        <v>0</v>
      </c>
      <c r="B27" s="161">
        <f>'財産一覧（入力用）'!B27</f>
        <v>0</v>
      </c>
      <c r="C27" s="174">
        <f>'財産一覧（入力用）'!C27</f>
        <v>0</v>
      </c>
      <c r="D27" s="175">
        <f>'財産一覧（入力用）'!D27</f>
        <v>0</v>
      </c>
      <c r="E27" s="176">
        <f>'財産一覧（入力用）'!E27</f>
        <v>0</v>
      </c>
      <c r="F27" s="176">
        <f>'財産一覧（入力用）'!F27</f>
        <v>0</v>
      </c>
      <c r="G27" s="176">
        <f>'財産一覧（入力用）'!G27</f>
        <v>0</v>
      </c>
      <c r="H27" s="177">
        <f>'財産一覧（入力用）'!H27</f>
        <v>0</v>
      </c>
    </row>
    <row r="28" spans="1:8" ht="12">
      <c r="A28" s="160">
        <f>'財産一覧（入力用）'!A28</f>
        <v>0</v>
      </c>
      <c r="B28" s="161">
        <f>'財産一覧（入力用）'!B28</f>
        <v>0</v>
      </c>
      <c r="C28" s="174">
        <f>'財産一覧（入力用）'!C28</f>
        <v>0</v>
      </c>
      <c r="D28" s="175">
        <f>'財産一覧（入力用）'!D28</f>
        <v>0</v>
      </c>
      <c r="E28" s="176">
        <f>'財産一覧（入力用）'!E28</f>
        <v>0</v>
      </c>
      <c r="F28" s="176">
        <f>'財産一覧（入力用）'!F28</f>
        <v>0</v>
      </c>
      <c r="G28" s="176">
        <f>'財産一覧（入力用）'!G28</f>
        <v>0</v>
      </c>
      <c r="H28" s="177">
        <f>'財産一覧（入力用）'!H28</f>
        <v>0</v>
      </c>
    </row>
    <row r="29" spans="1:8" ht="12">
      <c r="A29" s="160">
        <f>'財産一覧（入力用）'!A29</f>
        <v>0</v>
      </c>
      <c r="B29" s="161">
        <f>'財産一覧（入力用）'!B29</f>
        <v>0</v>
      </c>
      <c r="C29" s="174">
        <f>'財産一覧（入力用）'!C29</f>
        <v>0</v>
      </c>
      <c r="D29" s="175">
        <f>'財産一覧（入力用）'!D29</f>
        <v>0</v>
      </c>
      <c r="E29" s="176">
        <f>'財産一覧（入力用）'!E29</f>
        <v>0</v>
      </c>
      <c r="F29" s="176">
        <f>'財産一覧（入力用）'!F29</f>
        <v>0</v>
      </c>
      <c r="G29" s="176">
        <f>'財産一覧（入力用）'!G29</f>
        <v>0</v>
      </c>
      <c r="H29" s="177">
        <f>'財産一覧（入力用）'!H29</f>
        <v>0</v>
      </c>
    </row>
    <row r="30" spans="1:8" ht="12.75" thickBot="1">
      <c r="A30" s="163">
        <f>'財産一覧（入力用）'!A30</f>
        <v>0</v>
      </c>
      <c r="B30" s="164">
        <f>'財産一覧（入力用）'!B30</f>
        <v>0</v>
      </c>
      <c r="C30" s="178">
        <f>'財産一覧（入力用）'!C30</f>
        <v>0</v>
      </c>
      <c r="D30" s="166">
        <f>'財産一覧（入力用）'!D30</f>
        <v>0</v>
      </c>
      <c r="E30" s="167">
        <f>'財産一覧（入力用）'!E30</f>
        <v>0</v>
      </c>
      <c r="F30" s="167">
        <f>'財産一覧（入力用）'!F30</f>
        <v>0</v>
      </c>
      <c r="G30" s="167">
        <f>'財産一覧（入力用）'!G30</f>
        <v>0</v>
      </c>
      <c r="H30" s="179">
        <f>'財産一覧（入力用）'!H30</f>
        <v>0</v>
      </c>
    </row>
    <row r="31" spans="1:8" ht="12.75" thickTop="1">
      <c r="A31" s="363" t="s">
        <v>10</v>
      </c>
      <c r="B31" s="364"/>
      <c r="C31" s="180">
        <f>'財産一覧（入力用）'!C31</f>
        <v>17500000</v>
      </c>
      <c r="D31" s="181">
        <f>'財産一覧（入力用）'!D31</f>
        <v>8750000</v>
      </c>
      <c r="E31" s="182">
        <f>'財産一覧（入力用）'!E31</f>
        <v>2916666.6666666665</v>
      </c>
      <c r="F31" s="182">
        <f>'財産一覧（入力用）'!F31</f>
        <v>2916666.6666666665</v>
      </c>
      <c r="G31" s="182">
        <f>'財産一覧（入力用）'!G31</f>
        <v>2916666.6666666665</v>
      </c>
      <c r="H31" s="183">
        <f>'財産一覧（入力用）'!H31</f>
        <v>0</v>
      </c>
    </row>
    <row r="32" spans="1:8" ht="12">
      <c r="A32" s="360" t="s">
        <v>13</v>
      </c>
      <c r="B32" s="361"/>
      <c r="C32" s="362"/>
      <c r="D32" s="157">
        <f>'財産一覧（入力用）'!D32</f>
        <v>0</v>
      </c>
      <c r="E32" s="158">
        <f>'財産一覧（入力用）'!E32</f>
        <v>0</v>
      </c>
      <c r="F32" s="158">
        <f>'財産一覧（入力用）'!F32</f>
        <v>0</v>
      </c>
      <c r="G32" s="158">
        <f>'財産一覧（入力用）'!G32</f>
        <v>0</v>
      </c>
      <c r="H32" s="173">
        <f>'財産一覧（入力用）'!H32</f>
        <v>0</v>
      </c>
    </row>
    <row r="33" spans="1:8" ht="12">
      <c r="A33" s="184" t="str">
        <f>'財産一覧（入力用）'!A33</f>
        <v>○○銀行</v>
      </c>
      <c r="B33" s="185" t="str">
        <f>'財産一覧（入力用）'!B33</f>
        <v>普通預金</v>
      </c>
      <c r="C33" s="174">
        <f>'財産一覧（入力用）'!C33</f>
        <v>5000000</v>
      </c>
      <c r="D33" s="157">
        <f>'財産一覧（入力用）'!D33</f>
        <v>2500000</v>
      </c>
      <c r="E33" s="158">
        <f>'財産一覧（入力用）'!E33</f>
        <v>833333.3333333333</v>
      </c>
      <c r="F33" s="158">
        <f>'財産一覧（入力用）'!F33</f>
        <v>833333.3333333333</v>
      </c>
      <c r="G33" s="158">
        <f>'財産一覧（入力用）'!G33</f>
        <v>833333.3333333333</v>
      </c>
      <c r="H33" s="159">
        <f>'財産一覧（入力用）'!H33</f>
        <v>0</v>
      </c>
    </row>
    <row r="34" spans="1:8" ht="12">
      <c r="A34" s="184" t="str">
        <f>'財産一覧（入力用）'!A34</f>
        <v>××銀行</v>
      </c>
      <c r="B34" s="185" t="str">
        <f>'財産一覧（入力用）'!B34</f>
        <v>普通預金</v>
      </c>
      <c r="C34" s="174">
        <f>'財産一覧（入力用）'!C34</f>
        <v>10000000</v>
      </c>
      <c r="D34" s="175">
        <f>'財産一覧（入力用）'!D34</f>
        <v>5000000</v>
      </c>
      <c r="E34" s="176">
        <f>'財産一覧（入力用）'!E34</f>
        <v>1666666.6666666665</v>
      </c>
      <c r="F34" s="176">
        <f>'財産一覧（入力用）'!F34</f>
        <v>1666666.6666666665</v>
      </c>
      <c r="G34" s="176">
        <f>'財産一覧（入力用）'!G34</f>
        <v>1666666.6666666665</v>
      </c>
      <c r="H34" s="177">
        <f>'財産一覧（入力用）'!H34</f>
        <v>0</v>
      </c>
    </row>
    <row r="35" spans="1:8" ht="12">
      <c r="A35" s="184" t="str">
        <f>'財産一覧（入力用）'!A35</f>
        <v>××銀行</v>
      </c>
      <c r="B35" s="185" t="str">
        <f>'財産一覧（入力用）'!B35</f>
        <v>定期預金</v>
      </c>
      <c r="C35" s="174">
        <f>'財産一覧（入力用）'!C35</f>
        <v>20000000</v>
      </c>
      <c r="D35" s="175">
        <f>'財産一覧（入力用）'!D35</f>
        <v>10000000</v>
      </c>
      <c r="E35" s="176">
        <f>'財産一覧（入力用）'!E35</f>
        <v>3333333.333333333</v>
      </c>
      <c r="F35" s="176">
        <f>'財産一覧（入力用）'!F35</f>
        <v>3333333.333333333</v>
      </c>
      <c r="G35" s="176">
        <f>'財産一覧（入力用）'!G35</f>
        <v>3333333.333333333</v>
      </c>
      <c r="H35" s="177">
        <f>'財産一覧（入力用）'!H35</f>
        <v>0</v>
      </c>
    </row>
    <row r="36" spans="1:8" ht="12">
      <c r="A36" s="184" t="str">
        <f>'財産一覧（入力用）'!A36</f>
        <v>現金</v>
      </c>
      <c r="B36" s="185">
        <f>'財産一覧（入力用）'!B36</f>
        <v>0</v>
      </c>
      <c r="C36" s="174">
        <f>'財産一覧（入力用）'!C36</f>
        <v>100000</v>
      </c>
      <c r="D36" s="175">
        <f>'財産一覧（入力用）'!D36</f>
        <v>50000</v>
      </c>
      <c r="E36" s="176">
        <f>'財産一覧（入力用）'!E36</f>
        <v>16666.666666666664</v>
      </c>
      <c r="F36" s="176">
        <f>'財産一覧（入力用）'!F36</f>
        <v>16666.666666666664</v>
      </c>
      <c r="G36" s="176">
        <f>'財産一覧（入力用）'!G36</f>
        <v>16666.666666666664</v>
      </c>
      <c r="H36" s="177">
        <f>'財産一覧（入力用）'!H36</f>
        <v>0</v>
      </c>
    </row>
    <row r="37" spans="1:8" ht="12">
      <c r="A37" s="184">
        <f>'財産一覧（入力用）'!A37</f>
        <v>0</v>
      </c>
      <c r="B37" s="185">
        <f>'財産一覧（入力用）'!B37</f>
        <v>0</v>
      </c>
      <c r="C37" s="174">
        <f>'財産一覧（入力用）'!C37</f>
        <v>0</v>
      </c>
      <c r="D37" s="175">
        <f>'財産一覧（入力用）'!D37</f>
        <v>0</v>
      </c>
      <c r="E37" s="176">
        <f>'財産一覧（入力用）'!E37</f>
        <v>0</v>
      </c>
      <c r="F37" s="176">
        <f>'財産一覧（入力用）'!F37</f>
        <v>0</v>
      </c>
      <c r="G37" s="176">
        <f>'財産一覧（入力用）'!G37</f>
        <v>0</v>
      </c>
      <c r="H37" s="177">
        <f>'財産一覧（入力用）'!H37</f>
        <v>0</v>
      </c>
    </row>
    <row r="38" spans="1:8" ht="12">
      <c r="A38" s="184">
        <f>'財産一覧（入力用）'!A38</f>
        <v>0</v>
      </c>
      <c r="B38" s="185">
        <f>'財産一覧（入力用）'!B38</f>
        <v>0</v>
      </c>
      <c r="C38" s="174">
        <f>'財産一覧（入力用）'!C38</f>
        <v>0</v>
      </c>
      <c r="D38" s="175">
        <f>'財産一覧（入力用）'!D38</f>
        <v>0</v>
      </c>
      <c r="E38" s="176">
        <f>'財産一覧（入力用）'!E38</f>
        <v>0</v>
      </c>
      <c r="F38" s="176">
        <f>'財産一覧（入力用）'!F38</f>
        <v>0</v>
      </c>
      <c r="G38" s="176">
        <f>'財産一覧（入力用）'!G38</f>
        <v>0</v>
      </c>
      <c r="H38" s="177">
        <f>'財産一覧（入力用）'!H38</f>
        <v>0</v>
      </c>
    </row>
    <row r="39" spans="1:8" ht="12">
      <c r="A39" s="184">
        <f>'財産一覧（入力用）'!A39</f>
        <v>0</v>
      </c>
      <c r="B39" s="185">
        <f>'財産一覧（入力用）'!B39</f>
        <v>0</v>
      </c>
      <c r="C39" s="174">
        <f>'財産一覧（入力用）'!C39</f>
        <v>0</v>
      </c>
      <c r="D39" s="175">
        <f>'財産一覧（入力用）'!D39</f>
        <v>0</v>
      </c>
      <c r="E39" s="176">
        <f>'財産一覧（入力用）'!E39</f>
        <v>0</v>
      </c>
      <c r="F39" s="176">
        <f>'財産一覧（入力用）'!F39</f>
        <v>0</v>
      </c>
      <c r="G39" s="176">
        <f>'財産一覧（入力用）'!G39</f>
        <v>0</v>
      </c>
      <c r="H39" s="177">
        <f>'財産一覧（入力用）'!H39</f>
        <v>0</v>
      </c>
    </row>
    <row r="40" spans="1:8" ht="12">
      <c r="A40" s="184">
        <f>'財産一覧（入力用）'!A40</f>
        <v>0</v>
      </c>
      <c r="B40" s="185">
        <f>'財産一覧（入力用）'!B40</f>
        <v>0</v>
      </c>
      <c r="C40" s="174">
        <f>'財産一覧（入力用）'!C40</f>
        <v>0</v>
      </c>
      <c r="D40" s="175">
        <f>'財産一覧（入力用）'!D40</f>
        <v>0</v>
      </c>
      <c r="E40" s="176">
        <f>'財産一覧（入力用）'!E40</f>
        <v>0</v>
      </c>
      <c r="F40" s="176">
        <f>'財産一覧（入力用）'!F40</f>
        <v>0</v>
      </c>
      <c r="G40" s="176">
        <f>'財産一覧（入力用）'!G40</f>
        <v>0</v>
      </c>
      <c r="H40" s="177">
        <f>'財産一覧（入力用）'!H40</f>
        <v>0</v>
      </c>
    </row>
    <row r="41" spans="1:8" ht="12">
      <c r="A41" s="184">
        <f>'財産一覧（入力用）'!A41</f>
        <v>0</v>
      </c>
      <c r="B41" s="185">
        <f>'財産一覧（入力用）'!B41</f>
        <v>0</v>
      </c>
      <c r="C41" s="174">
        <f>'財産一覧（入力用）'!C41</f>
        <v>0</v>
      </c>
      <c r="D41" s="175">
        <f>'財産一覧（入力用）'!D41</f>
        <v>0</v>
      </c>
      <c r="E41" s="176">
        <f>'財産一覧（入力用）'!E41</f>
        <v>0</v>
      </c>
      <c r="F41" s="176">
        <f>'財産一覧（入力用）'!F41</f>
        <v>0</v>
      </c>
      <c r="G41" s="176">
        <f>'財産一覧（入力用）'!G41</f>
        <v>0</v>
      </c>
      <c r="H41" s="177">
        <f>'財産一覧（入力用）'!H41</f>
        <v>0</v>
      </c>
    </row>
    <row r="42" spans="1:8" ht="12.75" thickBot="1">
      <c r="A42" s="186">
        <f>'財産一覧（入力用）'!A42</f>
        <v>0</v>
      </c>
      <c r="B42" s="187">
        <f>'財産一覧（入力用）'!B42</f>
        <v>0</v>
      </c>
      <c r="C42" s="178">
        <f>'財産一覧（入力用）'!C42</f>
        <v>0</v>
      </c>
      <c r="D42" s="166">
        <f>'財産一覧（入力用）'!D42</f>
        <v>0</v>
      </c>
      <c r="E42" s="167">
        <f>'財産一覧（入力用）'!E42</f>
        <v>0</v>
      </c>
      <c r="F42" s="167">
        <f>'財産一覧（入力用）'!F42</f>
        <v>0</v>
      </c>
      <c r="G42" s="167">
        <f>'財産一覧（入力用）'!G42</f>
        <v>0</v>
      </c>
      <c r="H42" s="179">
        <f>'財産一覧（入力用）'!H42</f>
        <v>0</v>
      </c>
    </row>
    <row r="43" spans="1:8" ht="12.75" thickTop="1">
      <c r="A43" s="363" t="s">
        <v>12</v>
      </c>
      <c r="B43" s="364"/>
      <c r="C43" s="180">
        <f>'財産一覧（入力用）'!C43</f>
        <v>35100000</v>
      </c>
      <c r="D43" s="181">
        <f>'財産一覧（入力用）'!D43</f>
        <v>17550000</v>
      </c>
      <c r="E43" s="182">
        <f>'財産一覧（入力用）'!E43</f>
        <v>5850000</v>
      </c>
      <c r="F43" s="182">
        <f>'財産一覧（入力用）'!F43</f>
        <v>5850000</v>
      </c>
      <c r="G43" s="182">
        <f>'財産一覧（入力用）'!G43</f>
        <v>5850000</v>
      </c>
      <c r="H43" s="183">
        <f>'財産一覧（入力用）'!H43</f>
        <v>0</v>
      </c>
    </row>
    <row r="44" spans="1:8" ht="12">
      <c r="A44" s="355" t="s">
        <v>11</v>
      </c>
      <c r="B44" s="356"/>
      <c r="C44" s="362"/>
      <c r="D44" s="157">
        <f>'財産一覧（入力用）'!D44</f>
        <v>0</v>
      </c>
      <c r="E44" s="158">
        <f>'財産一覧（入力用）'!E44</f>
        <v>0</v>
      </c>
      <c r="F44" s="158">
        <f>'財産一覧（入力用）'!F44</f>
        <v>0</v>
      </c>
      <c r="G44" s="158">
        <f>'財産一覧（入力用）'!G44</f>
        <v>0</v>
      </c>
      <c r="H44" s="173">
        <f>'財産一覧（入力用）'!H44</f>
        <v>0</v>
      </c>
    </row>
    <row r="45" spans="1:8" ht="12">
      <c r="A45" s="184" t="str">
        <f>'財産一覧（入力用）'!A45</f>
        <v>△△生命</v>
      </c>
      <c r="B45" s="185" t="str">
        <f>'財産一覧（入力用）'!B45</f>
        <v>死亡保険金</v>
      </c>
      <c r="C45" s="174">
        <f>'財産一覧（入力用）'!C45</f>
        <v>40000000</v>
      </c>
      <c r="D45" s="157">
        <f>'財産一覧（入力用）'!D45</f>
        <v>20000000</v>
      </c>
      <c r="E45" s="158">
        <f>'財産一覧（入力用）'!E45</f>
        <v>6666666.666666666</v>
      </c>
      <c r="F45" s="158">
        <f>'財産一覧（入力用）'!F45</f>
        <v>6666666.666666666</v>
      </c>
      <c r="G45" s="158">
        <f>'財産一覧（入力用）'!G45</f>
        <v>6666666.666666666</v>
      </c>
      <c r="H45" s="159">
        <f>'財産一覧（入力用）'!H45</f>
        <v>0</v>
      </c>
    </row>
    <row r="46" spans="1:8" ht="12">
      <c r="A46" s="184" t="str">
        <f>'財産一覧（入力用）'!A46</f>
        <v>×○生命</v>
      </c>
      <c r="B46" s="185" t="str">
        <f>'財産一覧（入力用）'!B46</f>
        <v>死亡保険金</v>
      </c>
      <c r="C46" s="174">
        <f>'財産一覧（入力用）'!C46</f>
        <v>20000000</v>
      </c>
      <c r="D46" s="175">
        <f>'財産一覧（入力用）'!D46</f>
        <v>10000000</v>
      </c>
      <c r="E46" s="176">
        <f>'財産一覧（入力用）'!E46</f>
        <v>3333333.333333333</v>
      </c>
      <c r="F46" s="176">
        <f>'財産一覧（入力用）'!F46</f>
        <v>3333333.333333333</v>
      </c>
      <c r="G46" s="176">
        <f>'財産一覧（入力用）'!G46</f>
        <v>3333333.333333333</v>
      </c>
      <c r="H46" s="177">
        <f>'財産一覧（入力用）'!H46</f>
        <v>0</v>
      </c>
    </row>
    <row r="47" spans="1:8" ht="12">
      <c r="A47" s="184">
        <f>'財産一覧（入力用）'!A47</f>
        <v>0</v>
      </c>
      <c r="B47" s="185">
        <f>'財産一覧（入力用）'!B47</f>
        <v>0</v>
      </c>
      <c r="C47" s="174">
        <f>'財産一覧（入力用）'!C47</f>
        <v>0</v>
      </c>
      <c r="D47" s="175">
        <f>'財産一覧（入力用）'!D47</f>
        <v>0</v>
      </c>
      <c r="E47" s="176">
        <f>'財産一覧（入力用）'!E47</f>
        <v>0</v>
      </c>
      <c r="F47" s="176">
        <f>'財産一覧（入力用）'!F47</f>
        <v>0</v>
      </c>
      <c r="G47" s="176">
        <f>'財産一覧（入力用）'!G47</f>
        <v>0</v>
      </c>
      <c r="H47" s="177">
        <f>'財産一覧（入力用）'!H47</f>
        <v>0</v>
      </c>
    </row>
    <row r="48" spans="1:8" ht="12">
      <c r="A48" s="184">
        <f>'財産一覧（入力用）'!A48</f>
        <v>0</v>
      </c>
      <c r="B48" s="185">
        <f>'財産一覧（入力用）'!B48</f>
        <v>0</v>
      </c>
      <c r="C48" s="174">
        <f>'財産一覧（入力用）'!C48</f>
        <v>0</v>
      </c>
      <c r="D48" s="175">
        <f>'財産一覧（入力用）'!D48</f>
        <v>0</v>
      </c>
      <c r="E48" s="176">
        <f>'財産一覧（入力用）'!E48</f>
        <v>0</v>
      </c>
      <c r="F48" s="176">
        <f>'財産一覧（入力用）'!F48</f>
        <v>0</v>
      </c>
      <c r="G48" s="176">
        <f>'財産一覧（入力用）'!G48</f>
        <v>0</v>
      </c>
      <c r="H48" s="177">
        <f>'財産一覧（入力用）'!H48</f>
        <v>0</v>
      </c>
    </row>
    <row r="49" spans="1:8" ht="12.75" thickBot="1">
      <c r="A49" s="186">
        <f>'財産一覧（入力用）'!A49</f>
        <v>0</v>
      </c>
      <c r="B49" s="187">
        <f>'財産一覧（入力用）'!B49</f>
        <v>0</v>
      </c>
      <c r="C49" s="178">
        <f>'財産一覧（入力用）'!C49</f>
        <v>0</v>
      </c>
      <c r="D49" s="166">
        <f>'財産一覧（入力用）'!D49</f>
        <v>0</v>
      </c>
      <c r="E49" s="167">
        <f>'財産一覧（入力用）'!E49</f>
        <v>0</v>
      </c>
      <c r="F49" s="167">
        <f>'財産一覧（入力用）'!F49</f>
        <v>0</v>
      </c>
      <c r="G49" s="167">
        <f>'財産一覧（入力用）'!G49</f>
        <v>0</v>
      </c>
      <c r="H49" s="179">
        <f>'財産一覧（入力用）'!H49</f>
        <v>0</v>
      </c>
    </row>
    <row r="50" spans="1:8" ht="12.75" thickTop="1">
      <c r="A50" s="363" t="s">
        <v>14</v>
      </c>
      <c r="B50" s="364"/>
      <c r="C50" s="180">
        <f>'財産一覧（入力用）'!C50</f>
        <v>60000000</v>
      </c>
      <c r="D50" s="181">
        <f>'財産一覧（入力用）'!D50</f>
        <v>30000000</v>
      </c>
      <c r="E50" s="182">
        <f>'財産一覧（入力用）'!E50</f>
        <v>10000000</v>
      </c>
      <c r="F50" s="182">
        <f>'財産一覧（入力用）'!F50</f>
        <v>10000000</v>
      </c>
      <c r="G50" s="182">
        <f>'財産一覧（入力用）'!G50</f>
        <v>10000000</v>
      </c>
      <c r="H50" s="183">
        <f>'財産一覧（入力用）'!H50</f>
        <v>0</v>
      </c>
    </row>
    <row r="51" spans="1:8" ht="12">
      <c r="A51" s="355" t="s">
        <v>53</v>
      </c>
      <c r="B51" s="356"/>
      <c r="C51" s="362"/>
      <c r="D51" s="157">
        <f>'財産一覧（入力用）'!D51</f>
        <v>0</v>
      </c>
      <c r="E51" s="158">
        <f>'財産一覧（入力用）'!E51</f>
        <v>0</v>
      </c>
      <c r="F51" s="158">
        <f>'財産一覧（入力用）'!F51</f>
        <v>0</v>
      </c>
      <c r="G51" s="158">
        <f>'財産一覧（入力用）'!G51</f>
        <v>0</v>
      </c>
      <c r="H51" s="173">
        <f>'財産一覧（入力用）'!H51</f>
        <v>0</v>
      </c>
    </row>
    <row r="52" spans="1:8" ht="12">
      <c r="A52" s="184" t="str">
        <f>'財産一覧（入力用）'!A52</f>
        <v>○△商事</v>
      </c>
      <c r="B52" s="185" t="str">
        <f>'財産一覧（入力用）'!B52</f>
        <v>死亡退職金</v>
      </c>
      <c r="C52" s="174">
        <f>'財産一覧（入力用）'!C52</f>
        <v>30000000</v>
      </c>
      <c r="D52" s="157">
        <f>'財産一覧（入力用）'!D52</f>
        <v>15000000</v>
      </c>
      <c r="E52" s="158">
        <f>'財産一覧（入力用）'!E52</f>
        <v>5000000</v>
      </c>
      <c r="F52" s="158">
        <f>'財産一覧（入力用）'!F52</f>
        <v>5000000</v>
      </c>
      <c r="G52" s="158">
        <f>'財産一覧（入力用）'!G52</f>
        <v>5000000</v>
      </c>
      <c r="H52" s="159">
        <f>'財産一覧（入力用）'!H52</f>
        <v>0</v>
      </c>
    </row>
    <row r="53" spans="1:8" ht="12.75" thickBot="1">
      <c r="A53" s="186">
        <f>'財産一覧（入力用）'!A53</f>
        <v>0</v>
      </c>
      <c r="B53" s="187">
        <f>'財産一覧（入力用）'!B53</f>
        <v>0</v>
      </c>
      <c r="C53" s="178">
        <f>'財産一覧（入力用）'!C53</f>
        <v>0</v>
      </c>
      <c r="D53" s="166">
        <f>'財産一覧（入力用）'!D53</f>
        <v>0</v>
      </c>
      <c r="E53" s="167">
        <f>'財産一覧（入力用）'!E53</f>
        <v>0</v>
      </c>
      <c r="F53" s="167">
        <f>'財産一覧（入力用）'!F53</f>
        <v>0</v>
      </c>
      <c r="G53" s="167">
        <f>'財産一覧（入力用）'!G53</f>
        <v>0</v>
      </c>
      <c r="H53" s="179">
        <f>'財産一覧（入力用）'!H53</f>
        <v>0</v>
      </c>
    </row>
    <row r="54" spans="1:8" ht="12.75" thickTop="1">
      <c r="A54" s="363" t="s">
        <v>54</v>
      </c>
      <c r="B54" s="364"/>
      <c r="C54" s="180">
        <f>'財産一覧（入力用）'!C54</f>
        <v>30000000</v>
      </c>
      <c r="D54" s="181">
        <f>'財産一覧（入力用）'!D54</f>
        <v>15000000</v>
      </c>
      <c r="E54" s="182">
        <f>'財産一覧（入力用）'!E54</f>
        <v>5000000</v>
      </c>
      <c r="F54" s="182">
        <f>'財産一覧（入力用）'!F54</f>
        <v>5000000</v>
      </c>
      <c r="G54" s="182">
        <f>'財産一覧（入力用）'!G54</f>
        <v>5000000</v>
      </c>
      <c r="H54" s="183">
        <f>'財産一覧（入力用）'!H54</f>
        <v>0</v>
      </c>
    </row>
    <row r="55" spans="1:8" ht="12">
      <c r="A55" s="360" t="s">
        <v>15</v>
      </c>
      <c r="B55" s="361"/>
      <c r="C55" s="362"/>
      <c r="D55" s="157">
        <f>'財産一覧（入力用）'!D55</f>
        <v>0</v>
      </c>
      <c r="E55" s="158">
        <f>'財産一覧（入力用）'!E55</f>
        <v>0</v>
      </c>
      <c r="F55" s="158">
        <f>'財産一覧（入力用）'!F55</f>
        <v>0</v>
      </c>
      <c r="G55" s="158">
        <f>'財産一覧（入力用）'!G55</f>
        <v>0</v>
      </c>
      <c r="H55" s="173">
        <f>'財産一覧（入力用）'!H55</f>
        <v>0</v>
      </c>
    </row>
    <row r="56" spans="1:8" ht="12">
      <c r="A56" s="184" t="str">
        <f>'財産一覧（入力用）'!A64</f>
        <v>△△銀行</v>
      </c>
      <c r="B56" s="185" t="str">
        <f>'財産一覧（入力用）'!B64</f>
        <v>借入金</v>
      </c>
      <c r="C56" s="174">
        <f>'財産一覧（入力用）'!C56</f>
        <v>2000000</v>
      </c>
      <c r="D56" s="157">
        <f>'財産一覧（入力用）'!D56</f>
        <v>1000000</v>
      </c>
      <c r="E56" s="158">
        <f>'財産一覧（入力用）'!E56</f>
        <v>333333.3333333333</v>
      </c>
      <c r="F56" s="158">
        <f>'財産一覧（入力用）'!F56</f>
        <v>333333.3333333333</v>
      </c>
      <c r="G56" s="158">
        <f>'財産一覧（入力用）'!G56</f>
        <v>333333.3333333333</v>
      </c>
      <c r="H56" s="159">
        <f>'財産一覧（入力用）'!H56</f>
        <v>0</v>
      </c>
    </row>
    <row r="57" spans="1:8" ht="12">
      <c r="A57" s="184">
        <f>'財産一覧（入力用）'!A57</f>
        <v>0</v>
      </c>
      <c r="B57" s="185">
        <f>'財産一覧（入力用）'!B57</f>
        <v>0</v>
      </c>
      <c r="C57" s="174">
        <f>'財産一覧（入力用）'!C57</f>
        <v>0</v>
      </c>
      <c r="D57" s="175">
        <f>'財産一覧（入力用）'!D57</f>
        <v>0</v>
      </c>
      <c r="E57" s="176">
        <f>'財産一覧（入力用）'!E57</f>
        <v>0</v>
      </c>
      <c r="F57" s="176">
        <f>'財産一覧（入力用）'!F57</f>
        <v>0</v>
      </c>
      <c r="G57" s="176">
        <f>'財産一覧（入力用）'!G57</f>
        <v>0</v>
      </c>
      <c r="H57" s="177">
        <f>'財産一覧（入力用）'!H57</f>
        <v>0</v>
      </c>
    </row>
    <row r="58" spans="1:8" ht="12">
      <c r="A58" s="184">
        <f>'財産一覧（入力用）'!A58</f>
        <v>0</v>
      </c>
      <c r="B58" s="185">
        <f>'財産一覧（入力用）'!B58</f>
        <v>0</v>
      </c>
      <c r="C58" s="174">
        <f>'財産一覧（入力用）'!C58</f>
        <v>0</v>
      </c>
      <c r="D58" s="175">
        <f>'財産一覧（入力用）'!D58</f>
        <v>0</v>
      </c>
      <c r="E58" s="176">
        <f>'財産一覧（入力用）'!E58</f>
        <v>0</v>
      </c>
      <c r="F58" s="176">
        <f>'財産一覧（入力用）'!F58</f>
        <v>0</v>
      </c>
      <c r="G58" s="176">
        <f>'財産一覧（入力用）'!G58</f>
        <v>0</v>
      </c>
      <c r="H58" s="177">
        <f>'財産一覧（入力用）'!H58</f>
        <v>0</v>
      </c>
    </row>
    <row r="59" spans="1:8" ht="12">
      <c r="A59" s="184">
        <f>'財産一覧（入力用）'!A59</f>
        <v>0</v>
      </c>
      <c r="B59" s="185">
        <f>'財産一覧（入力用）'!B59</f>
        <v>0</v>
      </c>
      <c r="C59" s="174">
        <f>'財産一覧（入力用）'!C59</f>
        <v>0</v>
      </c>
      <c r="D59" s="175">
        <f>'財産一覧（入力用）'!D59</f>
        <v>0</v>
      </c>
      <c r="E59" s="176">
        <f>'財産一覧（入力用）'!E59</f>
        <v>0</v>
      </c>
      <c r="F59" s="176">
        <f>'財産一覧（入力用）'!F59</f>
        <v>0</v>
      </c>
      <c r="G59" s="176">
        <f>'財産一覧（入力用）'!G59</f>
        <v>0</v>
      </c>
      <c r="H59" s="177">
        <f>'財産一覧（入力用）'!H59</f>
        <v>0</v>
      </c>
    </row>
    <row r="60" spans="1:8" ht="12.75" thickBot="1">
      <c r="A60" s="186">
        <f>'財産一覧（入力用）'!A60</f>
        <v>0</v>
      </c>
      <c r="B60" s="187">
        <f>'財産一覧（入力用）'!B60</f>
        <v>0</v>
      </c>
      <c r="C60" s="178">
        <f>'財産一覧（入力用）'!C60</f>
        <v>0</v>
      </c>
      <c r="D60" s="166">
        <f>'財産一覧（入力用）'!D60</f>
        <v>0</v>
      </c>
      <c r="E60" s="167">
        <f>'財産一覧（入力用）'!E60</f>
        <v>0</v>
      </c>
      <c r="F60" s="167">
        <f>'財産一覧（入力用）'!F60</f>
        <v>0</v>
      </c>
      <c r="G60" s="167">
        <f>'財産一覧（入力用）'!G60</f>
        <v>0</v>
      </c>
      <c r="H60" s="179">
        <f>'財産一覧（入力用）'!H60</f>
        <v>0</v>
      </c>
    </row>
    <row r="61" spans="1:8" ht="12.75" thickTop="1">
      <c r="A61" s="363" t="s">
        <v>16</v>
      </c>
      <c r="B61" s="364"/>
      <c r="C61" s="188">
        <f>'財産一覧（入力用）'!C61</f>
        <v>2000000</v>
      </c>
      <c r="D61" s="189">
        <f>'財産一覧（入力用）'!D61</f>
        <v>1000000</v>
      </c>
      <c r="E61" s="190">
        <f>'財産一覧（入力用）'!E61</f>
        <v>333333.3333333333</v>
      </c>
      <c r="F61" s="190">
        <f>'財産一覧（入力用）'!F61</f>
        <v>333333.3333333333</v>
      </c>
      <c r="G61" s="190">
        <f>'財産一覧（入力用）'!G61</f>
        <v>333333.3333333333</v>
      </c>
      <c r="H61" s="191">
        <f>'財産一覧（入力用）'!H61</f>
        <v>0</v>
      </c>
    </row>
    <row r="62" spans="1:8" ht="12">
      <c r="A62" s="365" t="s">
        <v>3</v>
      </c>
      <c r="B62" s="366"/>
      <c r="C62" s="192">
        <f>'財産一覧（入力用）'!C62</f>
        <v>245600000</v>
      </c>
      <c r="D62" s="193">
        <f>'財産一覧（入力用）'!D62</f>
        <v>106800000</v>
      </c>
      <c r="E62" s="194">
        <f>'財産一覧（入力用）'!E62</f>
        <v>35600000</v>
      </c>
      <c r="F62" s="194">
        <f>'財産一覧（入力用）'!F62</f>
        <v>35600000</v>
      </c>
      <c r="G62" s="194">
        <f>'財産一覧（入力用）'!G62</f>
        <v>35600000</v>
      </c>
      <c r="H62" s="195">
        <f>'財産一覧（入力用）'!H62</f>
        <v>0</v>
      </c>
    </row>
    <row r="63" spans="1:9" ht="12">
      <c r="A63" s="355" t="s">
        <v>17</v>
      </c>
      <c r="B63" s="356"/>
      <c r="C63" s="357"/>
      <c r="D63" s="196">
        <f>'財産一覧（入力用）'!D63</f>
        <v>0</v>
      </c>
      <c r="E63" s="197">
        <f>'財産一覧（入力用）'!E63</f>
        <v>0</v>
      </c>
      <c r="F63" s="197">
        <f>'財産一覧（入力用）'!F63</f>
        <v>0</v>
      </c>
      <c r="G63" s="197">
        <f>'財産一覧（入力用）'!G63</f>
        <v>0</v>
      </c>
      <c r="H63" s="198">
        <f>'財産一覧（入力用）'!H63</f>
        <v>0</v>
      </c>
      <c r="I63" s="199"/>
    </row>
    <row r="64" spans="1:9" ht="12">
      <c r="A64" s="200" t="e">
        <f>財産一覧（入力用）!#REF!</f>
        <v>#REF!</v>
      </c>
      <c r="B64" s="201" t="e">
        <f>財産一覧（入力用）!#REF!</f>
        <v>#REF!</v>
      </c>
      <c r="C64" s="202">
        <f>'財産一覧（入力用）'!C64</f>
        <v>-15000000</v>
      </c>
      <c r="D64" s="203">
        <f>'財産一覧（入力用）'!D64</f>
        <v>-7500000</v>
      </c>
      <c r="E64" s="204">
        <f>'財産一覧（入力用）'!E64</f>
        <v>-2500000</v>
      </c>
      <c r="F64" s="204">
        <f>'財産一覧（入力用）'!F64</f>
        <v>-2500000</v>
      </c>
      <c r="G64" s="204">
        <f>'財産一覧（入力用）'!G64</f>
        <v>-2500000</v>
      </c>
      <c r="H64" s="205">
        <f>'財産一覧（入力用）'!H64</f>
        <v>0</v>
      </c>
      <c r="I64" s="199"/>
    </row>
    <row r="65" spans="1:9" ht="12">
      <c r="A65" s="200">
        <f>'財産一覧（入力用）'!A65</f>
        <v>0</v>
      </c>
      <c r="B65" s="201">
        <f>'財産一覧（入力用）'!B65</f>
        <v>0</v>
      </c>
      <c r="C65" s="202">
        <f>'財産一覧（入力用）'!C65</f>
        <v>0</v>
      </c>
      <c r="D65" s="206">
        <f>'財産一覧（入力用）'!D65</f>
        <v>0</v>
      </c>
      <c r="E65" s="207">
        <f>'財産一覧（入力用）'!E65</f>
        <v>0</v>
      </c>
      <c r="F65" s="207">
        <f>'財産一覧（入力用）'!F65</f>
        <v>0</v>
      </c>
      <c r="G65" s="207">
        <f>'財産一覧（入力用）'!G65</f>
        <v>0</v>
      </c>
      <c r="H65" s="208">
        <f>'財産一覧（入力用）'!H65</f>
        <v>0</v>
      </c>
      <c r="I65" s="199"/>
    </row>
    <row r="66" spans="1:9" ht="12">
      <c r="A66" s="200">
        <f>'財産一覧（入力用）'!A66</f>
        <v>0</v>
      </c>
      <c r="B66" s="201">
        <f>'財産一覧（入力用）'!B66</f>
        <v>0</v>
      </c>
      <c r="C66" s="202">
        <f>'財産一覧（入力用）'!C66</f>
        <v>0</v>
      </c>
      <c r="D66" s="206">
        <f>'財産一覧（入力用）'!D66</f>
        <v>0</v>
      </c>
      <c r="E66" s="207">
        <f>'財産一覧（入力用）'!E66</f>
        <v>0</v>
      </c>
      <c r="F66" s="207">
        <f>'財産一覧（入力用）'!F66</f>
        <v>0</v>
      </c>
      <c r="G66" s="207">
        <f>'財産一覧（入力用）'!G66</f>
        <v>0</v>
      </c>
      <c r="H66" s="208">
        <f>'財産一覧（入力用）'!H66</f>
        <v>0</v>
      </c>
      <c r="I66" s="199"/>
    </row>
    <row r="67" spans="1:9" ht="12">
      <c r="A67" s="200">
        <f>'財産一覧（入力用）'!A67</f>
        <v>0</v>
      </c>
      <c r="B67" s="201">
        <f>'財産一覧（入力用）'!B67</f>
        <v>0</v>
      </c>
      <c r="C67" s="202">
        <f>'財産一覧（入力用）'!C67</f>
        <v>0</v>
      </c>
      <c r="D67" s="206">
        <f>'財産一覧（入力用）'!D67</f>
        <v>0</v>
      </c>
      <c r="E67" s="207">
        <f>'財産一覧（入力用）'!E67</f>
        <v>0</v>
      </c>
      <c r="F67" s="207">
        <f>'財産一覧（入力用）'!F67</f>
        <v>0</v>
      </c>
      <c r="G67" s="207">
        <f>'財産一覧（入力用）'!G67</f>
        <v>0</v>
      </c>
      <c r="H67" s="208">
        <f>'財産一覧（入力用）'!H67</f>
        <v>0</v>
      </c>
      <c r="I67" s="199"/>
    </row>
    <row r="68" spans="1:9" ht="12">
      <c r="A68" s="200">
        <f>'財産一覧（入力用）'!A68</f>
        <v>0</v>
      </c>
      <c r="B68" s="201">
        <f>'財産一覧（入力用）'!B68</f>
        <v>0</v>
      </c>
      <c r="C68" s="202">
        <f>'財産一覧（入力用）'!C68</f>
        <v>0</v>
      </c>
      <c r="D68" s="206">
        <f>'財産一覧（入力用）'!D68</f>
        <v>0</v>
      </c>
      <c r="E68" s="207">
        <f>'財産一覧（入力用）'!E68</f>
        <v>0</v>
      </c>
      <c r="F68" s="207">
        <f>'財産一覧（入力用）'!F68</f>
        <v>0</v>
      </c>
      <c r="G68" s="207">
        <f>'財産一覧（入力用）'!G68</f>
        <v>0</v>
      </c>
      <c r="H68" s="208">
        <f>'財産一覧（入力用）'!H68</f>
        <v>0</v>
      </c>
      <c r="I68" s="199"/>
    </row>
    <row r="69" spans="1:9" ht="12">
      <c r="A69" s="200">
        <f>'財産一覧（入力用）'!A69</f>
        <v>0</v>
      </c>
      <c r="B69" s="201">
        <f>'財産一覧（入力用）'!B69</f>
        <v>0</v>
      </c>
      <c r="C69" s="202">
        <f>'財産一覧（入力用）'!C69</f>
        <v>0</v>
      </c>
      <c r="D69" s="206">
        <f>'財産一覧（入力用）'!D69</f>
        <v>0</v>
      </c>
      <c r="E69" s="207">
        <f>'財産一覧（入力用）'!E69</f>
        <v>0</v>
      </c>
      <c r="F69" s="207">
        <f>'財産一覧（入力用）'!F69</f>
        <v>0</v>
      </c>
      <c r="G69" s="207">
        <f>'財産一覧（入力用）'!G69</f>
        <v>0</v>
      </c>
      <c r="H69" s="208">
        <f>'財産一覧（入力用）'!H69</f>
        <v>0</v>
      </c>
      <c r="I69" s="199"/>
    </row>
    <row r="70" spans="1:9" ht="12">
      <c r="A70" s="200">
        <f>'財産一覧（入力用）'!A70</f>
        <v>0</v>
      </c>
      <c r="B70" s="201">
        <f>'財産一覧（入力用）'!B70</f>
        <v>0</v>
      </c>
      <c r="C70" s="202">
        <f>'財産一覧（入力用）'!C70</f>
        <v>0</v>
      </c>
      <c r="D70" s="206">
        <f>'財産一覧（入力用）'!D70</f>
        <v>0</v>
      </c>
      <c r="E70" s="207">
        <f>'財産一覧（入力用）'!E70</f>
        <v>0</v>
      </c>
      <c r="F70" s="207">
        <f>'財産一覧（入力用）'!F70</f>
        <v>0</v>
      </c>
      <c r="G70" s="207">
        <f>'財産一覧（入力用）'!G70</f>
        <v>0</v>
      </c>
      <c r="H70" s="208">
        <f>'財産一覧（入力用）'!H70</f>
        <v>0</v>
      </c>
      <c r="I70" s="199"/>
    </row>
    <row r="71" spans="1:9" ht="12">
      <c r="A71" s="200">
        <f>'財産一覧（入力用）'!A71</f>
        <v>0</v>
      </c>
      <c r="B71" s="201">
        <f>'財産一覧（入力用）'!B71</f>
        <v>0</v>
      </c>
      <c r="C71" s="202">
        <f>'財産一覧（入力用）'!C71</f>
        <v>0</v>
      </c>
      <c r="D71" s="206">
        <f>'財産一覧（入力用）'!D71</f>
        <v>0</v>
      </c>
      <c r="E71" s="207">
        <f>'財産一覧（入力用）'!E71</f>
        <v>0</v>
      </c>
      <c r="F71" s="207">
        <f>'財産一覧（入力用）'!F71</f>
        <v>0</v>
      </c>
      <c r="G71" s="207">
        <f>'財産一覧（入力用）'!G71</f>
        <v>0</v>
      </c>
      <c r="H71" s="208">
        <f>'財産一覧（入力用）'!H71</f>
        <v>0</v>
      </c>
      <c r="I71" s="199"/>
    </row>
    <row r="72" spans="1:9" ht="12">
      <c r="A72" s="209">
        <f>'財産一覧（入力用）'!A72</f>
        <v>0</v>
      </c>
      <c r="B72" s="210">
        <f>'財産一覧（入力用）'!B72</f>
        <v>0</v>
      </c>
      <c r="C72" s="211">
        <f>'財産一覧（入力用）'!C72</f>
        <v>0</v>
      </c>
      <c r="D72" s="212">
        <f>'財産一覧（入力用）'!D72</f>
        <v>0</v>
      </c>
      <c r="E72" s="213">
        <f>'財産一覧（入力用）'!E72</f>
        <v>0</v>
      </c>
      <c r="F72" s="213">
        <f>'財産一覧（入力用）'!F72</f>
        <v>0</v>
      </c>
      <c r="G72" s="213">
        <f>'財産一覧（入力用）'!G72</f>
        <v>0</v>
      </c>
      <c r="H72" s="214">
        <f>'財産一覧（入力用）'!H72</f>
        <v>0</v>
      </c>
      <c r="I72" s="199"/>
    </row>
    <row r="73" spans="1:9" ht="12.75" thickBot="1">
      <c r="A73" s="215">
        <f>'財産一覧（入力用）'!A73</f>
        <v>0</v>
      </c>
      <c r="B73" s="216">
        <f>'財産一覧（入力用）'!B73</f>
        <v>0</v>
      </c>
      <c r="C73" s="217">
        <f>'財産一覧（入力用）'!C73</f>
        <v>0</v>
      </c>
      <c r="D73" s="218">
        <f>'財産一覧（入力用）'!D73</f>
        <v>0</v>
      </c>
      <c r="E73" s="219">
        <f>'財産一覧（入力用）'!E73</f>
        <v>0</v>
      </c>
      <c r="F73" s="219">
        <f>'財産一覧（入力用）'!F73</f>
        <v>0</v>
      </c>
      <c r="G73" s="219">
        <f>'財産一覧（入力用）'!G73</f>
        <v>0</v>
      </c>
      <c r="H73" s="220">
        <f>'財産一覧（入力用）'!H73</f>
        <v>0</v>
      </c>
      <c r="I73" s="199"/>
    </row>
    <row r="74" spans="1:9" ht="12.75" thickTop="1">
      <c r="A74" s="358" t="s">
        <v>18</v>
      </c>
      <c r="B74" s="359"/>
      <c r="C74" s="221">
        <f>'財産一覧（入力用）'!C74</f>
        <v>-15000000</v>
      </c>
      <c r="D74" s="222">
        <f>'財産一覧（入力用）'!D74</f>
        <v>-7500000</v>
      </c>
      <c r="E74" s="223">
        <f>'財産一覧（入力用）'!E74</f>
        <v>-2500000</v>
      </c>
      <c r="F74" s="223">
        <f>'財産一覧（入力用）'!F74</f>
        <v>-2500000</v>
      </c>
      <c r="G74" s="223">
        <f>'財産一覧（入力用）'!G74</f>
        <v>-2500000</v>
      </c>
      <c r="H74" s="224">
        <f>'財産一覧（入力用）'!H74</f>
        <v>0</v>
      </c>
      <c r="I74" s="199"/>
    </row>
    <row r="75" spans="1:9" ht="12">
      <c r="A75" s="360" t="s">
        <v>19</v>
      </c>
      <c r="B75" s="361"/>
      <c r="C75" s="362"/>
      <c r="D75" s="196">
        <f>'財産一覧（入力用）'!D75</f>
        <v>0</v>
      </c>
      <c r="E75" s="197">
        <f>'財産一覧（入力用）'!E75</f>
        <v>0</v>
      </c>
      <c r="F75" s="197">
        <f>'財産一覧（入力用）'!F75</f>
        <v>0</v>
      </c>
      <c r="G75" s="197">
        <f>'財産一覧（入力用）'!G75</f>
        <v>0</v>
      </c>
      <c r="H75" s="198">
        <f>'財産一覧（入力用）'!H75</f>
        <v>0</v>
      </c>
      <c r="I75" s="199"/>
    </row>
    <row r="76" spans="1:9" ht="12">
      <c r="A76" s="200" t="str">
        <f>'財産一覧（入力用）'!A76</f>
        <v>○○葬儀社</v>
      </c>
      <c r="B76" s="201" t="str">
        <f>'財産一覧（入力用）'!B76</f>
        <v>葬儀代金</v>
      </c>
      <c r="C76" s="202">
        <f>'財産一覧（入力用）'!C76</f>
        <v>-2000000</v>
      </c>
      <c r="D76" s="203">
        <f>'財産一覧（入力用）'!D76</f>
        <v>-1000000</v>
      </c>
      <c r="E76" s="204">
        <f>'財産一覧（入力用）'!E76</f>
        <v>-333333.3333333333</v>
      </c>
      <c r="F76" s="204">
        <f>'財産一覧（入力用）'!F76</f>
        <v>-333333.3333333333</v>
      </c>
      <c r="G76" s="204">
        <f>'財産一覧（入力用）'!G76</f>
        <v>-333333.3333333333</v>
      </c>
      <c r="H76" s="205">
        <f>'財産一覧（入力用）'!H76</f>
        <v>0</v>
      </c>
      <c r="I76" s="199"/>
    </row>
    <row r="77" spans="1:9" ht="12">
      <c r="A77" s="200" t="str">
        <f>'財産一覧（入力用）'!A77</f>
        <v>××寺</v>
      </c>
      <c r="B77" s="201" t="str">
        <f>'財産一覧（入力用）'!B77</f>
        <v>お布施</v>
      </c>
      <c r="C77" s="202">
        <f>'財産一覧（入力用）'!C77</f>
        <v>-700000</v>
      </c>
      <c r="D77" s="206">
        <f>'財産一覧（入力用）'!D77</f>
        <v>-350000</v>
      </c>
      <c r="E77" s="207">
        <f>'財産一覧（入力用）'!E77</f>
        <v>-116666.66666666666</v>
      </c>
      <c r="F77" s="207">
        <f>'財産一覧（入力用）'!F77</f>
        <v>-116666.66666666666</v>
      </c>
      <c r="G77" s="207">
        <f>'財産一覧（入力用）'!G77</f>
        <v>-116666.66666666666</v>
      </c>
      <c r="H77" s="208">
        <f>'財産一覧（入力用）'!H77</f>
        <v>0</v>
      </c>
      <c r="I77" s="199"/>
    </row>
    <row r="78" spans="1:9" ht="12">
      <c r="A78" s="200">
        <f>'財産一覧（入力用）'!A78</f>
        <v>0</v>
      </c>
      <c r="B78" s="201">
        <f>'財産一覧（入力用）'!B78</f>
        <v>0</v>
      </c>
      <c r="C78" s="202">
        <f>'財産一覧（入力用）'!C78</f>
        <v>0</v>
      </c>
      <c r="D78" s="206">
        <f>'財産一覧（入力用）'!D78</f>
        <v>0</v>
      </c>
      <c r="E78" s="207">
        <f>'財産一覧（入力用）'!E78</f>
        <v>0</v>
      </c>
      <c r="F78" s="207">
        <f>'財産一覧（入力用）'!F78</f>
        <v>0</v>
      </c>
      <c r="G78" s="207">
        <f>'財産一覧（入力用）'!G78</f>
        <v>0</v>
      </c>
      <c r="H78" s="208">
        <f>'財産一覧（入力用）'!H78</f>
        <v>0</v>
      </c>
      <c r="I78" s="199"/>
    </row>
    <row r="79" spans="1:9" ht="12">
      <c r="A79" s="200">
        <f>'財産一覧（入力用）'!A79</f>
        <v>0</v>
      </c>
      <c r="B79" s="201">
        <f>'財産一覧（入力用）'!B79</f>
        <v>0</v>
      </c>
      <c r="C79" s="202">
        <f>'財産一覧（入力用）'!C79</f>
        <v>0</v>
      </c>
      <c r="D79" s="206">
        <f>'財産一覧（入力用）'!D79</f>
        <v>0</v>
      </c>
      <c r="E79" s="207">
        <f>'財産一覧（入力用）'!E79</f>
        <v>0</v>
      </c>
      <c r="F79" s="207">
        <f>'財産一覧（入力用）'!F79</f>
        <v>0</v>
      </c>
      <c r="G79" s="207">
        <f>'財産一覧（入力用）'!G79</f>
        <v>0</v>
      </c>
      <c r="H79" s="208">
        <f>'財産一覧（入力用）'!H79</f>
        <v>0</v>
      </c>
      <c r="I79" s="199"/>
    </row>
    <row r="80" spans="1:9" ht="12">
      <c r="A80" s="200">
        <f>'財産一覧（入力用）'!A80</f>
        <v>0</v>
      </c>
      <c r="B80" s="201">
        <f>'財産一覧（入力用）'!B80</f>
        <v>0</v>
      </c>
      <c r="C80" s="202">
        <f>'財産一覧（入力用）'!C80</f>
        <v>0</v>
      </c>
      <c r="D80" s="206">
        <f>'財産一覧（入力用）'!D80</f>
        <v>0</v>
      </c>
      <c r="E80" s="207">
        <f>'財産一覧（入力用）'!E80</f>
        <v>0</v>
      </c>
      <c r="F80" s="207">
        <f>'財産一覧（入力用）'!F80</f>
        <v>0</v>
      </c>
      <c r="G80" s="207">
        <f>'財産一覧（入力用）'!G80</f>
        <v>0</v>
      </c>
      <c r="H80" s="208">
        <f>'財産一覧（入力用）'!H80</f>
        <v>0</v>
      </c>
      <c r="I80" s="199"/>
    </row>
    <row r="81" spans="1:9" ht="12">
      <c r="A81" s="200">
        <f>'財産一覧（入力用）'!A81</f>
        <v>0</v>
      </c>
      <c r="B81" s="201">
        <f>'財産一覧（入力用）'!B81</f>
        <v>0</v>
      </c>
      <c r="C81" s="202">
        <f>'財産一覧（入力用）'!C81</f>
        <v>0</v>
      </c>
      <c r="D81" s="206">
        <f>'財産一覧（入力用）'!D81</f>
        <v>0</v>
      </c>
      <c r="E81" s="207">
        <f>'財産一覧（入力用）'!E81</f>
        <v>0</v>
      </c>
      <c r="F81" s="207">
        <f>'財産一覧（入力用）'!F81</f>
        <v>0</v>
      </c>
      <c r="G81" s="207">
        <f>'財産一覧（入力用）'!G81</f>
        <v>0</v>
      </c>
      <c r="H81" s="208">
        <f>'財産一覧（入力用）'!H81</f>
        <v>0</v>
      </c>
      <c r="I81" s="199"/>
    </row>
    <row r="82" spans="1:9" ht="12">
      <c r="A82" s="200">
        <f>'財産一覧（入力用）'!A82</f>
        <v>0</v>
      </c>
      <c r="B82" s="201">
        <f>'財産一覧（入力用）'!B82</f>
        <v>0</v>
      </c>
      <c r="C82" s="202">
        <f>'財産一覧（入力用）'!C82</f>
        <v>0</v>
      </c>
      <c r="D82" s="206">
        <f>'財産一覧（入力用）'!D82</f>
        <v>0</v>
      </c>
      <c r="E82" s="207">
        <f>'財産一覧（入力用）'!E82</f>
        <v>0</v>
      </c>
      <c r="F82" s="207">
        <f>'財産一覧（入力用）'!F82</f>
        <v>0</v>
      </c>
      <c r="G82" s="207">
        <f>'財産一覧（入力用）'!G82</f>
        <v>0</v>
      </c>
      <c r="H82" s="208">
        <f>'財産一覧（入力用）'!H82</f>
        <v>0</v>
      </c>
      <c r="I82" s="199"/>
    </row>
    <row r="83" spans="1:9" ht="12">
      <c r="A83" s="200">
        <f>'財産一覧（入力用）'!A83</f>
        <v>0</v>
      </c>
      <c r="B83" s="201">
        <f>'財産一覧（入力用）'!B83</f>
        <v>0</v>
      </c>
      <c r="C83" s="202">
        <f>'財産一覧（入力用）'!C83</f>
        <v>0</v>
      </c>
      <c r="D83" s="206">
        <f>'財産一覧（入力用）'!D83</f>
        <v>0</v>
      </c>
      <c r="E83" s="207">
        <f>'財産一覧（入力用）'!E83</f>
        <v>0</v>
      </c>
      <c r="F83" s="207">
        <f>'財産一覧（入力用）'!F83</f>
        <v>0</v>
      </c>
      <c r="G83" s="207">
        <f>'財産一覧（入力用）'!G83</f>
        <v>0</v>
      </c>
      <c r="H83" s="208">
        <f>'財産一覧（入力用）'!H83</f>
        <v>0</v>
      </c>
      <c r="I83" s="199"/>
    </row>
    <row r="84" spans="1:9" ht="12">
      <c r="A84" s="209">
        <f>'財産一覧（入力用）'!A84</f>
        <v>0</v>
      </c>
      <c r="B84" s="210">
        <f>'財産一覧（入力用）'!B84</f>
        <v>0</v>
      </c>
      <c r="C84" s="211">
        <f>'財産一覧（入力用）'!C84</f>
        <v>0</v>
      </c>
      <c r="D84" s="212">
        <f>'財産一覧（入力用）'!D84</f>
        <v>0</v>
      </c>
      <c r="E84" s="213">
        <f>'財産一覧（入力用）'!E84</f>
        <v>0</v>
      </c>
      <c r="F84" s="213">
        <f>'財産一覧（入力用）'!F84</f>
        <v>0</v>
      </c>
      <c r="G84" s="213">
        <f>'財産一覧（入力用）'!G84</f>
        <v>0</v>
      </c>
      <c r="H84" s="214">
        <f>'財産一覧（入力用）'!H84</f>
        <v>0</v>
      </c>
      <c r="I84" s="199"/>
    </row>
    <row r="85" spans="1:9" ht="12.75" thickBot="1">
      <c r="A85" s="225">
        <f>'財産一覧（入力用）'!A85</f>
        <v>0</v>
      </c>
      <c r="B85" s="226">
        <f>'財産一覧（入力用）'!B85</f>
        <v>0</v>
      </c>
      <c r="C85" s="227">
        <f>'財産一覧（入力用）'!C85</f>
        <v>0</v>
      </c>
      <c r="D85" s="228">
        <f>'財産一覧（入力用）'!D85</f>
        <v>0</v>
      </c>
      <c r="E85" s="229">
        <f>'財産一覧（入力用）'!E85</f>
        <v>0</v>
      </c>
      <c r="F85" s="229">
        <f>'財産一覧（入力用）'!F85</f>
        <v>0</v>
      </c>
      <c r="G85" s="229">
        <f>'財産一覧（入力用）'!G85</f>
        <v>0</v>
      </c>
      <c r="H85" s="230">
        <f>'財産一覧（入力用）'!H85</f>
        <v>0</v>
      </c>
      <c r="I85" s="199"/>
    </row>
    <row r="86" spans="1:9" ht="12.75" thickTop="1">
      <c r="A86" s="363" t="s">
        <v>20</v>
      </c>
      <c r="B86" s="364"/>
      <c r="C86" s="231">
        <f>'財産一覧（入力用）'!C86</f>
        <v>-2700000</v>
      </c>
      <c r="D86" s="232">
        <f>'財産一覧（入力用）'!D86</f>
        <v>-1350000</v>
      </c>
      <c r="E86" s="233">
        <f>'財産一覧（入力用）'!E86</f>
        <v>-450000</v>
      </c>
      <c r="F86" s="233">
        <f>'財産一覧（入力用）'!F86</f>
        <v>-450000</v>
      </c>
      <c r="G86" s="233">
        <f>'財産一覧（入力用）'!G86</f>
        <v>-450000</v>
      </c>
      <c r="H86" s="234">
        <f>'財産一覧（入力用）'!H86</f>
        <v>0</v>
      </c>
      <c r="I86" s="199"/>
    </row>
    <row r="87" spans="1:9" ht="12">
      <c r="A87" s="360" t="s">
        <v>21</v>
      </c>
      <c r="B87" s="361"/>
      <c r="C87" s="362"/>
      <c r="D87" s="196">
        <f>'財産一覧（入力用）'!D87</f>
        <v>0</v>
      </c>
      <c r="E87" s="197">
        <f>'財産一覧（入力用）'!E87</f>
        <v>0</v>
      </c>
      <c r="F87" s="197">
        <f>'財産一覧（入力用）'!F87</f>
        <v>0</v>
      </c>
      <c r="G87" s="197">
        <f>'財産一覧（入力用）'!G87</f>
        <v>0</v>
      </c>
      <c r="H87" s="198">
        <f>'財産一覧（入力用）'!H87</f>
        <v>0</v>
      </c>
      <c r="I87" s="199"/>
    </row>
    <row r="88" spans="1:9" ht="12">
      <c r="A88" s="200" t="str">
        <f>'財産一覧（入力用）'!A88</f>
        <v>東京都世田谷区世田谷○－×－△</v>
      </c>
      <c r="B88" s="201" t="str">
        <f>'財産一覧（入力用）'!B88</f>
        <v>自宅敷地　　150㎡</v>
      </c>
      <c r="C88" s="235">
        <f>'財産一覧（入力用）'!C88</f>
        <v>-56000000</v>
      </c>
      <c r="D88" s="236">
        <f>'財産一覧（入力用）'!D88</f>
        <v>-28000000</v>
      </c>
      <c r="E88" s="204">
        <f>'財産一覧（入力用）'!E88</f>
        <v>-9333333.333333332</v>
      </c>
      <c r="F88" s="204">
        <f>'財産一覧（入力用）'!F88</f>
        <v>-9333333.333333332</v>
      </c>
      <c r="G88" s="204">
        <f>'財産一覧（入力用）'!G88</f>
        <v>-9333333.333333332</v>
      </c>
      <c r="H88" s="205">
        <f>'財産一覧（入力用）'!H88</f>
        <v>0</v>
      </c>
      <c r="I88" s="199"/>
    </row>
    <row r="89" spans="1:9" ht="12.75" thickBot="1">
      <c r="A89" s="225" t="str">
        <f>'財産一覧（入力用）'!A89</f>
        <v>福岡県福岡市中央区天神×－×－○</v>
      </c>
      <c r="B89" s="226" t="str">
        <f>'財産一覧（入力用）'!B89</f>
        <v>賃貸マンション敷地　　15㎡</v>
      </c>
      <c r="C89" s="237">
        <f>'財産一覧（入力用）'!C89</f>
        <v>-4000000</v>
      </c>
      <c r="D89" s="228">
        <f>'財産一覧（入力用）'!D89</f>
        <v>-2000000</v>
      </c>
      <c r="E89" s="229">
        <f>'財産一覧（入力用）'!E89</f>
        <v>-666666.6666666666</v>
      </c>
      <c r="F89" s="229">
        <f>'財産一覧（入力用）'!F89</f>
        <v>-666666.6666666666</v>
      </c>
      <c r="G89" s="229">
        <f>'財産一覧（入力用）'!G89</f>
        <v>-666666.6666666666</v>
      </c>
      <c r="H89" s="230">
        <f>'財産一覧（入力用）'!H89</f>
        <v>0</v>
      </c>
      <c r="I89" s="199"/>
    </row>
    <row r="90" spans="1:9" ht="12.75" thickTop="1">
      <c r="A90" s="363" t="s">
        <v>22</v>
      </c>
      <c r="B90" s="364"/>
      <c r="C90" s="238">
        <f>'財産一覧（入力用）'!C90</f>
        <v>-60000000</v>
      </c>
      <c r="D90" s="232">
        <f>'財産一覧（入力用）'!D90</f>
        <v>-30000000</v>
      </c>
      <c r="E90" s="233">
        <f>'財産一覧（入力用）'!E90</f>
        <v>-9999999.999999998</v>
      </c>
      <c r="F90" s="233">
        <f>'財産一覧（入力用）'!F90</f>
        <v>-9999999.999999998</v>
      </c>
      <c r="G90" s="233">
        <f>'財産一覧（入力用）'!G90</f>
        <v>-9999999.999999998</v>
      </c>
      <c r="H90" s="234">
        <f>'財産一覧（入力用）'!H90</f>
        <v>0</v>
      </c>
      <c r="I90" s="199"/>
    </row>
    <row r="91" spans="1:9" ht="13.5" customHeight="1">
      <c r="A91" s="346" t="s">
        <v>44</v>
      </c>
      <c r="B91" s="347"/>
      <c r="C91" s="348"/>
      <c r="D91" s="239">
        <f>'財産一覧（入力用）'!D91</f>
        <v>0</v>
      </c>
      <c r="E91" s="240">
        <f>'財産一覧（入力用）'!E91</f>
        <v>0</v>
      </c>
      <c r="F91" s="240">
        <f>'財産一覧（入力用）'!F91</f>
        <v>0</v>
      </c>
      <c r="G91" s="240">
        <f>'財産一覧（入力用）'!G91</f>
        <v>0</v>
      </c>
      <c r="H91" s="241">
        <f>'財産一覧（入力用）'!H91</f>
        <v>0</v>
      </c>
      <c r="I91" s="199"/>
    </row>
    <row r="92" spans="1:9" ht="13.5" customHeight="1">
      <c r="A92" s="349" t="s">
        <v>55</v>
      </c>
      <c r="B92" s="350"/>
      <c r="C92" s="242">
        <f>'財産一覧（入力用）'!C92</f>
        <v>-20000000</v>
      </c>
      <c r="D92" s="243">
        <f>'財産一覧（入力用）'!D92</f>
        <v>-10000000</v>
      </c>
      <c r="E92" s="244">
        <f>'財産一覧（入力用）'!E92</f>
        <v>-3333333.333333333</v>
      </c>
      <c r="F92" s="244">
        <f>'財産一覧（入力用）'!F92</f>
        <v>-3333333.333333333</v>
      </c>
      <c r="G92" s="244">
        <f>'財産一覧（入力用）'!G92</f>
        <v>-3333333.333333333</v>
      </c>
      <c r="H92" s="245">
        <f>'財産一覧（入力用）'!H92</f>
        <v>0</v>
      </c>
      <c r="I92" s="199"/>
    </row>
    <row r="93" spans="1:9" ht="12">
      <c r="A93" s="349" t="s">
        <v>56</v>
      </c>
      <c r="B93" s="350"/>
      <c r="C93" s="246">
        <f>'財産一覧（入力用）'!C93</f>
        <v>-20000000</v>
      </c>
      <c r="D93" s="247">
        <f>'財産一覧（入力用）'!D93</f>
        <v>-10000000</v>
      </c>
      <c r="E93" s="248">
        <f>'財産一覧（入力用）'!E93</f>
        <v>-3333333.333333333</v>
      </c>
      <c r="F93" s="248">
        <f>'財産一覧（入力用）'!F93</f>
        <v>-3333333.333333333</v>
      </c>
      <c r="G93" s="248">
        <f>'財産一覧（入力用）'!G93</f>
        <v>-3333333.333333333</v>
      </c>
      <c r="H93" s="249">
        <f>'財産一覧（入力用）'!H93</f>
        <v>0</v>
      </c>
      <c r="I93" s="199"/>
    </row>
    <row r="94" spans="1:8" ht="14.25" customHeight="1" thickBot="1">
      <c r="A94" s="351" t="s">
        <v>2</v>
      </c>
      <c r="B94" s="352"/>
      <c r="C94" s="250">
        <f>'財産一覧（入力用）'!C94</f>
        <v>73897000</v>
      </c>
      <c r="D94" s="251">
        <f>'財産一覧（入力用）'!D94</f>
        <v>36949000</v>
      </c>
      <c r="E94" s="252">
        <f>'財産一覧（入力用）'!E94</f>
        <v>12316000</v>
      </c>
      <c r="F94" s="252">
        <f>'財産一覧（入力用）'!F94</f>
        <v>12316000</v>
      </c>
      <c r="G94" s="252">
        <f>'財産一覧（入力用）'!G94</f>
        <v>12316000</v>
      </c>
      <c r="H94" s="253">
        <f>'財産一覧（入力用）'!H94</f>
        <v>0</v>
      </c>
    </row>
    <row r="95" spans="1:8" ht="14.25" customHeight="1" thickTop="1">
      <c r="A95" s="353" t="s">
        <v>43</v>
      </c>
      <c r="B95" s="354"/>
      <c r="C95" s="254">
        <f>'財産一覧（入力用）'!C95</f>
        <v>9432000</v>
      </c>
      <c r="D95" s="255">
        <f>'財産一覧（入力用）'!D95</f>
        <v>5389800</v>
      </c>
      <c r="E95" s="256">
        <f>'財産一覧（入力用）'!E95</f>
        <v>1347400</v>
      </c>
      <c r="F95" s="256">
        <f>'財産一覧（入力用）'!F95</f>
        <v>1347400</v>
      </c>
      <c r="G95" s="256">
        <f>'財産一覧（入力用）'!G95</f>
        <v>1347400</v>
      </c>
      <c r="H95" s="257">
        <f>'財産一覧（入力用）'!H95</f>
        <v>0</v>
      </c>
    </row>
    <row r="96" spans="1:8" ht="13.5" customHeight="1">
      <c r="A96" s="342" t="s">
        <v>4</v>
      </c>
      <c r="B96" s="343"/>
      <c r="C96" s="258">
        <f>'財産一覧（入力用）'!C96</f>
        <v>0</v>
      </c>
      <c r="D96" s="196">
        <f>'財産一覧（入力用）'!D96</f>
        <v>0</v>
      </c>
      <c r="E96" s="197">
        <f>'財産一覧（入力用）'!E96</f>
        <v>0</v>
      </c>
      <c r="F96" s="197">
        <f>'財産一覧（入力用）'!F96</f>
        <v>0</v>
      </c>
      <c r="G96" s="197">
        <f>'財産一覧（入力用）'!G96</f>
        <v>0</v>
      </c>
      <c r="H96" s="198">
        <f>'財産一覧（入力用）'!H96</f>
        <v>0</v>
      </c>
    </row>
    <row r="97" spans="1:8" ht="13.5" customHeight="1">
      <c r="A97" s="342" t="s">
        <v>49</v>
      </c>
      <c r="B97" s="343"/>
      <c r="C97" s="259">
        <f>'財産一覧（入力用）'!C97</f>
        <v>0</v>
      </c>
      <c r="D97" s="243">
        <f>'財産一覧（入力用）'!D97</f>
        <v>0</v>
      </c>
      <c r="E97" s="244">
        <f>'財産一覧（入力用）'!E97</f>
        <v>0</v>
      </c>
      <c r="F97" s="244">
        <f>'財産一覧（入力用）'!F97</f>
        <v>0</v>
      </c>
      <c r="G97" s="244">
        <f>'財産一覧（入力用）'!G97</f>
        <v>0</v>
      </c>
      <c r="H97" s="245">
        <f>'財産一覧（入力用）'!H97</f>
        <v>0</v>
      </c>
    </row>
    <row r="98" spans="1:8" ht="13.5" customHeight="1">
      <c r="A98" s="342" t="s">
        <v>48</v>
      </c>
      <c r="B98" s="343"/>
      <c r="C98" s="259">
        <f>'財産一覧（入力用）'!C98</f>
        <v>0</v>
      </c>
      <c r="D98" s="243">
        <f>'財産一覧（入力用）'!D98</f>
        <v>0</v>
      </c>
      <c r="E98" s="244">
        <f>'財産一覧（入力用）'!E98</f>
        <v>0</v>
      </c>
      <c r="F98" s="244">
        <f>'財産一覧（入力用）'!F98</f>
        <v>0</v>
      </c>
      <c r="G98" s="244">
        <f>'財産一覧（入力用）'!G98</f>
        <v>0</v>
      </c>
      <c r="H98" s="245">
        <f>'財産一覧（入力用）'!H98</f>
        <v>0</v>
      </c>
    </row>
    <row r="99" spans="1:8" ht="13.5" customHeight="1">
      <c r="A99" s="342" t="s">
        <v>47</v>
      </c>
      <c r="B99" s="343"/>
      <c r="C99" s="258">
        <f>'財産一覧（入力用）'!C99</f>
        <v>0</v>
      </c>
      <c r="D99" s="196">
        <f>'財産一覧（入力用）'!D99</f>
        <v>0</v>
      </c>
      <c r="E99" s="197">
        <f>'財産一覧（入力用）'!E99</f>
        <v>0</v>
      </c>
      <c r="F99" s="197">
        <f>'財産一覧（入力用）'!F99</f>
        <v>0</v>
      </c>
      <c r="G99" s="197">
        <f>'財産一覧（入力用）'!G99</f>
        <v>0</v>
      </c>
      <c r="H99" s="198">
        <f>'財産一覧（入力用）'!H99</f>
        <v>0</v>
      </c>
    </row>
    <row r="100" spans="1:8" ht="12">
      <c r="A100" s="344" t="s">
        <v>1</v>
      </c>
      <c r="B100" s="345"/>
      <c r="C100" s="260">
        <f>'財産一覧（入力用）'!C100</f>
        <v>9432000</v>
      </c>
      <c r="D100" s="261">
        <f>'財産一覧（入力用）'!D100</f>
        <v>5389800</v>
      </c>
      <c r="E100" s="262">
        <f>'財産一覧（入力用）'!E100</f>
        <v>1347400</v>
      </c>
      <c r="F100" s="262">
        <f>'財産一覧（入力用）'!F100</f>
        <v>1347400</v>
      </c>
      <c r="G100" s="262">
        <f>'財産一覧（入力用）'!G100</f>
        <v>1347400</v>
      </c>
      <c r="H100" s="263">
        <f>'財産一覧（入力用）'!H100</f>
        <v>0</v>
      </c>
    </row>
    <row r="101" ht="12"/>
    <row r="102" spans="1:2" ht="12">
      <c r="A102" s="138"/>
      <c r="B102" s="138"/>
    </row>
    <row r="103" spans="1:2" ht="12">
      <c r="A103" s="138"/>
      <c r="B103" s="138"/>
    </row>
    <row r="104" ht="12"/>
    <row r="105" ht="12"/>
    <row r="106" ht="12"/>
    <row r="107" ht="12">
      <c r="B107" s="138"/>
    </row>
    <row r="108" ht="12"/>
    <row r="109" ht="12"/>
    <row r="110" ht="12"/>
    <row r="111" ht="12"/>
    <row r="112" ht="12"/>
    <row r="113" spans="3:8" s="264" customFormat="1" ht="12">
      <c r="C113" s="265"/>
      <c r="D113" s="136"/>
      <c r="E113" s="136"/>
      <c r="F113" s="136"/>
      <c r="G113" s="136"/>
      <c r="H113" s="136"/>
    </row>
    <row r="114" spans="3:8" s="264" customFormat="1" ht="12">
      <c r="C114" s="265"/>
      <c r="D114" s="136"/>
      <c r="E114" s="136"/>
      <c r="F114" s="136"/>
      <c r="G114" s="136"/>
      <c r="H114" s="136"/>
    </row>
    <row r="115" spans="3:8" s="264" customFormat="1" ht="12">
      <c r="C115" s="265"/>
      <c r="D115" s="136"/>
      <c r="E115" s="136"/>
      <c r="F115" s="136"/>
      <c r="G115" s="136"/>
      <c r="H115" s="136"/>
    </row>
    <row r="116" spans="3:8" s="264" customFormat="1" ht="12">
      <c r="C116" s="265"/>
      <c r="D116" s="136"/>
      <c r="E116" s="136"/>
      <c r="F116" s="136"/>
      <c r="G116" s="136"/>
      <c r="H116" s="136"/>
    </row>
    <row r="117" spans="3:8" s="264" customFormat="1" ht="12">
      <c r="C117" s="265"/>
      <c r="D117" s="136"/>
      <c r="E117" s="136"/>
      <c r="F117" s="136"/>
      <c r="G117" s="136"/>
      <c r="H117" s="136"/>
    </row>
    <row r="118" spans="3:8" s="264" customFormat="1" ht="12">
      <c r="C118" s="265"/>
      <c r="D118" s="136"/>
      <c r="E118" s="136"/>
      <c r="F118" s="136"/>
      <c r="G118" s="136"/>
      <c r="H118" s="136"/>
    </row>
    <row r="119" spans="3:8" s="264" customFormat="1" ht="12">
      <c r="C119" s="265"/>
      <c r="D119" s="136"/>
      <c r="E119" s="136"/>
      <c r="F119" s="136"/>
      <c r="G119" s="136"/>
      <c r="H119" s="136"/>
    </row>
    <row r="120" spans="3:8" s="264" customFormat="1" ht="12">
      <c r="C120" s="265"/>
      <c r="D120" s="136"/>
      <c r="E120" s="136"/>
      <c r="F120" s="136"/>
      <c r="G120" s="136"/>
      <c r="H120" s="136"/>
    </row>
    <row r="121" spans="3:8" s="264" customFormat="1" ht="12">
      <c r="C121" s="265"/>
      <c r="D121" s="136"/>
      <c r="E121" s="136"/>
      <c r="F121" s="136"/>
      <c r="G121" s="136"/>
      <c r="H121" s="136"/>
    </row>
    <row r="122" spans="3:8" s="264" customFormat="1" ht="12">
      <c r="C122" s="265"/>
      <c r="D122" s="136"/>
      <c r="E122" s="136"/>
      <c r="F122" s="136"/>
      <c r="G122" s="136"/>
      <c r="H122" s="136"/>
    </row>
    <row r="123" spans="3:8" s="264" customFormat="1" ht="12">
      <c r="C123" s="265"/>
      <c r="D123" s="136"/>
      <c r="E123" s="136"/>
      <c r="F123" s="136"/>
      <c r="G123" s="136"/>
      <c r="H123" s="136"/>
    </row>
    <row r="124" spans="3:8" s="264" customFormat="1" ht="12">
      <c r="C124" s="265"/>
      <c r="D124" s="136"/>
      <c r="E124" s="136"/>
      <c r="F124" s="136"/>
      <c r="G124" s="136"/>
      <c r="H124" s="136"/>
    </row>
    <row r="125" spans="3:8" s="264" customFormat="1" ht="12">
      <c r="C125" s="265"/>
      <c r="D125" s="136"/>
      <c r="E125" s="136"/>
      <c r="F125" s="136"/>
      <c r="G125" s="136"/>
      <c r="H125" s="136"/>
    </row>
    <row r="126" spans="3:8" s="264" customFormat="1" ht="12">
      <c r="C126" s="265"/>
      <c r="D126" s="136"/>
      <c r="E126" s="136"/>
      <c r="F126" s="136"/>
      <c r="G126" s="136"/>
      <c r="H126" s="136"/>
    </row>
    <row r="127" spans="3:8" s="264" customFormat="1" ht="12">
      <c r="C127" s="265"/>
      <c r="D127" s="136"/>
      <c r="E127" s="136"/>
      <c r="F127" s="136"/>
      <c r="G127" s="136"/>
      <c r="H127" s="136"/>
    </row>
    <row r="128" spans="3:8" s="264" customFormat="1" ht="12">
      <c r="C128" s="265"/>
      <c r="D128" s="136"/>
      <c r="E128" s="136"/>
      <c r="F128" s="136"/>
      <c r="G128" s="136"/>
      <c r="H128" s="136"/>
    </row>
    <row r="129" spans="3:8" s="264" customFormat="1" ht="12">
      <c r="C129" s="265"/>
      <c r="D129" s="136"/>
      <c r="E129" s="136"/>
      <c r="F129" s="136"/>
      <c r="G129" s="136"/>
      <c r="H129" s="136"/>
    </row>
    <row r="130" spans="3:8" s="264" customFormat="1" ht="12">
      <c r="C130" s="265"/>
      <c r="D130" s="136"/>
      <c r="E130" s="136"/>
      <c r="F130" s="136"/>
      <c r="G130" s="136"/>
      <c r="H130" s="136"/>
    </row>
    <row r="131" spans="3:8" s="264" customFormat="1" ht="12">
      <c r="C131" s="265"/>
      <c r="D131" s="136"/>
      <c r="E131" s="136"/>
      <c r="F131" s="136"/>
      <c r="G131" s="136"/>
      <c r="H131" s="136"/>
    </row>
    <row r="132" spans="3:8" s="264" customFormat="1" ht="12">
      <c r="C132" s="265"/>
      <c r="D132" s="136"/>
      <c r="E132" s="136"/>
      <c r="F132" s="136"/>
      <c r="G132" s="136"/>
      <c r="H132" s="136"/>
    </row>
    <row r="133" spans="3:8" s="264" customFormat="1" ht="12">
      <c r="C133" s="265"/>
      <c r="D133" s="136"/>
      <c r="E133" s="136"/>
      <c r="F133" s="136"/>
      <c r="G133" s="136"/>
      <c r="H133" s="136"/>
    </row>
    <row r="134" spans="3:8" s="264" customFormat="1" ht="12">
      <c r="C134" s="265"/>
      <c r="D134" s="136"/>
      <c r="E134" s="136"/>
      <c r="F134" s="136"/>
      <c r="G134" s="136"/>
      <c r="H134" s="136"/>
    </row>
    <row r="135" spans="3:8" s="264" customFormat="1" ht="12">
      <c r="C135" s="265"/>
      <c r="D135" s="136"/>
      <c r="E135" s="136"/>
      <c r="F135" s="136"/>
      <c r="G135" s="136"/>
      <c r="H135" s="136"/>
    </row>
    <row r="136" spans="3:8" s="264" customFormat="1" ht="12">
      <c r="C136" s="265"/>
      <c r="D136" s="136"/>
      <c r="E136" s="136"/>
      <c r="F136" s="136"/>
      <c r="G136" s="136"/>
      <c r="H136" s="136"/>
    </row>
    <row r="137" spans="3:8" s="264" customFormat="1" ht="12">
      <c r="C137" s="265"/>
      <c r="D137" s="136"/>
      <c r="E137" s="136"/>
      <c r="F137" s="136"/>
      <c r="G137" s="136"/>
      <c r="H137" s="136"/>
    </row>
    <row r="138" spans="3:8" s="264" customFormat="1" ht="12">
      <c r="C138" s="265"/>
      <c r="D138" s="136"/>
      <c r="E138" s="136"/>
      <c r="F138" s="136"/>
      <c r="G138" s="136"/>
      <c r="H138" s="136"/>
    </row>
    <row r="139" spans="3:8" s="264" customFormat="1" ht="12">
      <c r="C139" s="265"/>
      <c r="D139" s="136"/>
      <c r="E139" s="136"/>
      <c r="F139" s="136"/>
      <c r="G139" s="136"/>
      <c r="H139" s="136"/>
    </row>
    <row r="140" spans="3:8" s="264" customFormat="1" ht="12">
      <c r="C140" s="265"/>
      <c r="D140" s="136"/>
      <c r="E140" s="136"/>
      <c r="F140" s="136"/>
      <c r="G140" s="136"/>
      <c r="H140" s="136"/>
    </row>
    <row r="141" spans="3:8" s="264" customFormat="1" ht="12">
      <c r="C141" s="265"/>
      <c r="D141" s="136"/>
      <c r="E141" s="136"/>
      <c r="F141" s="136"/>
      <c r="G141" s="136"/>
      <c r="H141" s="136"/>
    </row>
    <row r="142" spans="3:8" s="264" customFormat="1" ht="12">
      <c r="C142" s="265"/>
      <c r="D142" s="136"/>
      <c r="E142" s="136"/>
      <c r="F142" s="136"/>
      <c r="G142" s="136"/>
      <c r="H142" s="136"/>
    </row>
    <row r="143" spans="3:8" s="264" customFormat="1" ht="12">
      <c r="C143" s="265"/>
      <c r="D143" s="136"/>
      <c r="E143" s="136"/>
      <c r="F143" s="136"/>
      <c r="G143" s="136"/>
      <c r="H143" s="136"/>
    </row>
    <row r="144" spans="3:8" s="264" customFormat="1" ht="12">
      <c r="C144" s="265"/>
      <c r="D144" s="136"/>
      <c r="E144" s="136"/>
      <c r="F144" s="136"/>
      <c r="G144" s="136"/>
      <c r="H144" s="136"/>
    </row>
    <row r="145" spans="3:8" s="264" customFormat="1" ht="12">
      <c r="C145" s="265"/>
      <c r="D145" s="136"/>
      <c r="E145" s="136"/>
      <c r="F145" s="136"/>
      <c r="G145" s="136"/>
      <c r="H145" s="136"/>
    </row>
    <row r="146" spans="3:8" s="264" customFormat="1" ht="12">
      <c r="C146" s="265"/>
      <c r="D146" s="136"/>
      <c r="E146" s="136"/>
      <c r="F146" s="136"/>
      <c r="G146" s="136"/>
      <c r="H146" s="136"/>
    </row>
    <row r="147" spans="3:8" s="264" customFormat="1" ht="12">
      <c r="C147" s="265"/>
      <c r="D147" s="136"/>
      <c r="E147" s="136"/>
      <c r="F147" s="136"/>
      <c r="G147" s="136"/>
      <c r="H147" s="136"/>
    </row>
    <row r="148" spans="3:8" s="264" customFormat="1" ht="12">
      <c r="C148" s="265"/>
      <c r="D148" s="136"/>
      <c r="E148" s="136"/>
      <c r="F148" s="136"/>
      <c r="G148" s="136"/>
      <c r="H148" s="136"/>
    </row>
    <row r="149" spans="3:8" s="264" customFormat="1" ht="12">
      <c r="C149" s="265"/>
      <c r="D149" s="136"/>
      <c r="E149" s="136"/>
      <c r="F149" s="136"/>
      <c r="G149" s="136"/>
      <c r="H149" s="136"/>
    </row>
    <row r="150" spans="3:8" s="264" customFormat="1" ht="12">
      <c r="C150" s="265"/>
      <c r="D150" s="136"/>
      <c r="E150" s="136"/>
      <c r="F150" s="136"/>
      <c r="G150" s="136"/>
      <c r="H150" s="136"/>
    </row>
    <row r="151" spans="3:8" s="264" customFormat="1" ht="12">
      <c r="C151" s="265"/>
      <c r="D151" s="136"/>
      <c r="E151" s="136"/>
      <c r="F151" s="136"/>
      <c r="G151" s="136"/>
      <c r="H151" s="136"/>
    </row>
    <row r="152" spans="3:8" s="264" customFormat="1" ht="12">
      <c r="C152" s="265"/>
      <c r="D152" s="136"/>
      <c r="E152" s="136"/>
      <c r="F152" s="136"/>
      <c r="G152" s="136"/>
      <c r="H152" s="136"/>
    </row>
    <row r="153" spans="3:8" s="264" customFormat="1" ht="12">
      <c r="C153" s="265"/>
      <c r="D153" s="136"/>
      <c r="E153" s="136"/>
      <c r="F153" s="136"/>
      <c r="G153" s="136"/>
      <c r="H153" s="136"/>
    </row>
    <row r="154" spans="3:8" s="264" customFormat="1" ht="12">
      <c r="C154" s="265"/>
      <c r="D154" s="136"/>
      <c r="E154" s="136"/>
      <c r="F154" s="136"/>
      <c r="G154" s="136"/>
      <c r="H154" s="136"/>
    </row>
    <row r="155" spans="3:8" s="264" customFormat="1" ht="12">
      <c r="C155" s="265"/>
      <c r="D155" s="136"/>
      <c r="E155" s="136"/>
      <c r="F155" s="136"/>
      <c r="G155" s="136"/>
      <c r="H155" s="136"/>
    </row>
    <row r="156" spans="3:8" s="264" customFormat="1" ht="12">
      <c r="C156" s="265"/>
      <c r="D156" s="136"/>
      <c r="E156" s="136"/>
      <c r="F156" s="136"/>
      <c r="G156" s="136"/>
      <c r="H156" s="136"/>
    </row>
    <row r="157" spans="3:8" s="264" customFormat="1" ht="12">
      <c r="C157" s="265"/>
      <c r="D157" s="136"/>
      <c r="E157" s="136"/>
      <c r="F157" s="136"/>
      <c r="G157" s="136"/>
      <c r="H157" s="136"/>
    </row>
    <row r="158" spans="3:8" s="264" customFormat="1" ht="12">
      <c r="C158" s="265"/>
      <c r="D158" s="136"/>
      <c r="E158" s="136"/>
      <c r="F158" s="136"/>
      <c r="G158" s="136"/>
      <c r="H158" s="136"/>
    </row>
    <row r="159" spans="3:8" s="264" customFormat="1" ht="12">
      <c r="C159" s="265"/>
      <c r="D159" s="136"/>
      <c r="E159" s="136"/>
      <c r="F159" s="136"/>
      <c r="G159" s="136"/>
      <c r="H159" s="136"/>
    </row>
    <row r="160" spans="3:8" s="264" customFormat="1" ht="12">
      <c r="C160" s="265"/>
      <c r="D160" s="136"/>
      <c r="E160" s="136"/>
      <c r="F160" s="136"/>
      <c r="G160" s="136"/>
      <c r="H160" s="136"/>
    </row>
    <row r="161" spans="3:8" s="264" customFormat="1" ht="12">
      <c r="C161" s="265"/>
      <c r="D161" s="136"/>
      <c r="E161" s="136"/>
      <c r="F161" s="136"/>
      <c r="G161" s="136"/>
      <c r="H161" s="136"/>
    </row>
    <row r="162" spans="3:8" s="264" customFormat="1" ht="12">
      <c r="C162" s="265"/>
      <c r="D162" s="136"/>
      <c r="E162" s="136"/>
      <c r="F162" s="136"/>
      <c r="G162" s="136"/>
      <c r="H162" s="136"/>
    </row>
    <row r="163" spans="3:8" s="264" customFormat="1" ht="12">
      <c r="C163" s="265"/>
      <c r="D163" s="136"/>
      <c r="E163" s="136"/>
      <c r="F163" s="136"/>
      <c r="G163" s="136"/>
      <c r="H163" s="136"/>
    </row>
    <row r="164" spans="3:8" s="264" customFormat="1" ht="12">
      <c r="C164" s="265"/>
      <c r="D164" s="136"/>
      <c r="E164" s="136"/>
      <c r="F164" s="136"/>
      <c r="G164" s="136"/>
      <c r="H164" s="136"/>
    </row>
    <row r="165" spans="3:8" s="264" customFormat="1" ht="12">
      <c r="C165" s="265"/>
      <c r="D165" s="136"/>
      <c r="E165" s="136"/>
      <c r="F165" s="136"/>
      <c r="G165" s="136"/>
      <c r="H165" s="136"/>
    </row>
    <row r="166" spans="3:8" s="264" customFormat="1" ht="12">
      <c r="C166" s="265"/>
      <c r="D166" s="136"/>
      <c r="E166" s="136"/>
      <c r="F166" s="136"/>
      <c r="G166" s="136"/>
      <c r="H166" s="136"/>
    </row>
    <row r="167" spans="3:8" s="264" customFormat="1" ht="12">
      <c r="C167" s="265"/>
      <c r="D167" s="136"/>
      <c r="E167" s="136"/>
      <c r="F167" s="136"/>
      <c r="G167" s="136"/>
      <c r="H167" s="136"/>
    </row>
    <row r="168" spans="3:8" s="264" customFormat="1" ht="12">
      <c r="C168" s="265"/>
      <c r="D168" s="136"/>
      <c r="E168" s="136"/>
      <c r="F168" s="136"/>
      <c r="G168" s="136"/>
      <c r="H168" s="136"/>
    </row>
    <row r="169" spans="3:8" s="264" customFormat="1" ht="12">
      <c r="C169" s="265"/>
      <c r="D169" s="136"/>
      <c r="E169" s="136"/>
      <c r="F169" s="136"/>
      <c r="G169" s="136"/>
      <c r="H169" s="136"/>
    </row>
    <row r="170" spans="3:8" s="264" customFormat="1" ht="12">
      <c r="C170" s="265"/>
      <c r="D170" s="136"/>
      <c r="E170" s="136"/>
      <c r="F170" s="136"/>
      <c r="G170" s="136"/>
      <c r="H170" s="136"/>
    </row>
    <row r="171" spans="3:8" s="264" customFormat="1" ht="12">
      <c r="C171" s="265"/>
      <c r="D171" s="136"/>
      <c r="E171" s="136"/>
      <c r="F171" s="136"/>
      <c r="G171" s="136"/>
      <c r="H171" s="136"/>
    </row>
    <row r="172" spans="3:8" s="264" customFormat="1" ht="12">
      <c r="C172" s="265"/>
      <c r="D172" s="136"/>
      <c r="E172" s="136"/>
      <c r="F172" s="136"/>
      <c r="G172" s="136"/>
      <c r="H172" s="136"/>
    </row>
    <row r="173" spans="3:8" s="264" customFormat="1" ht="12">
      <c r="C173" s="265"/>
      <c r="D173" s="136"/>
      <c r="E173" s="136"/>
      <c r="F173" s="136"/>
      <c r="G173" s="136"/>
      <c r="H173" s="136"/>
    </row>
    <row r="174" spans="3:8" s="264" customFormat="1" ht="12">
      <c r="C174" s="265"/>
      <c r="D174" s="136"/>
      <c r="E174" s="136"/>
      <c r="F174" s="136"/>
      <c r="G174" s="136"/>
      <c r="H174" s="136"/>
    </row>
    <row r="175" spans="3:8" s="264" customFormat="1" ht="12">
      <c r="C175" s="265"/>
      <c r="D175" s="136"/>
      <c r="E175" s="136"/>
      <c r="F175" s="136"/>
      <c r="G175" s="136"/>
      <c r="H175" s="136"/>
    </row>
    <row r="176" spans="3:8" s="264" customFormat="1" ht="12">
      <c r="C176" s="265"/>
      <c r="D176" s="136"/>
      <c r="E176" s="136"/>
      <c r="F176" s="136"/>
      <c r="G176" s="136"/>
      <c r="H176" s="136"/>
    </row>
    <row r="177" spans="3:8" s="264" customFormat="1" ht="12">
      <c r="C177" s="265"/>
      <c r="D177" s="136"/>
      <c r="E177" s="136"/>
      <c r="F177" s="136"/>
      <c r="G177" s="136"/>
      <c r="H177" s="136"/>
    </row>
    <row r="178" spans="3:8" s="264" customFormat="1" ht="12">
      <c r="C178" s="265"/>
      <c r="D178" s="136"/>
      <c r="E178" s="136"/>
      <c r="F178" s="136"/>
      <c r="G178" s="136"/>
      <c r="H178" s="136"/>
    </row>
    <row r="179" spans="3:8" s="264" customFormat="1" ht="12">
      <c r="C179" s="265"/>
      <c r="D179" s="136"/>
      <c r="E179" s="136"/>
      <c r="F179" s="136"/>
      <c r="G179" s="136"/>
      <c r="H179" s="136"/>
    </row>
    <row r="180" spans="3:8" s="264" customFormat="1" ht="12">
      <c r="C180" s="265"/>
      <c r="D180" s="136"/>
      <c r="E180" s="136"/>
      <c r="F180" s="136"/>
      <c r="G180" s="136"/>
      <c r="H180" s="136"/>
    </row>
    <row r="181" spans="3:8" s="264" customFormat="1" ht="12">
      <c r="C181" s="265"/>
      <c r="D181" s="136"/>
      <c r="E181" s="136"/>
      <c r="F181" s="136"/>
      <c r="G181" s="136"/>
      <c r="H181" s="136"/>
    </row>
    <row r="182" spans="3:8" s="264" customFormat="1" ht="12">
      <c r="C182" s="265"/>
      <c r="D182" s="136"/>
      <c r="E182" s="136"/>
      <c r="F182" s="136"/>
      <c r="G182" s="136"/>
      <c r="H182" s="136"/>
    </row>
    <row r="183" spans="3:8" s="264" customFormat="1" ht="12">
      <c r="C183" s="265"/>
      <c r="D183" s="136"/>
      <c r="E183" s="136"/>
      <c r="F183" s="136"/>
      <c r="G183" s="136"/>
      <c r="H183" s="136"/>
    </row>
    <row r="184" spans="3:8" s="264" customFormat="1" ht="12">
      <c r="C184" s="265"/>
      <c r="D184" s="136"/>
      <c r="E184" s="136"/>
      <c r="F184" s="136"/>
      <c r="G184" s="136"/>
      <c r="H184" s="136"/>
    </row>
    <row r="185" spans="3:8" s="264" customFormat="1" ht="12">
      <c r="C185" s="265"/>
      <c r="D185" s="136"/>
      <c r="E185" s="136"/>
      <c r="F185" s="136"/>
      <c r="G185" s="136"/>
      <c r="H185" s="136"/>
    </row>
    <row r="186" spans="3:8" s="264" customFormat="1" ht="12">
      <c r="C186" s="265"/>
      <c r="D186" s="136"/>
      <c r="E186" s="136"/>
      <c r="F186" s="136"/>
      <c r="G186" s="136"/>
      <c r="H186" s="136"/>
    </row>
    <row r="187" spans="3:8" s="264" customFormat="1" ht="12">
      <c r="C187" s="265"/>
      <c r="D187" s="136"/>
      <c r="E187" s="136"/>
      <c r="F187" s="136"/>
      <c r="G187" s="136"/>
      <c r="H187" s="136"/>
    </row>
    <row r="188" spans="3:8" s="264" customFormat="1" ht="12">
      <c r="C188" s="265"/>
      <c r="D188" s="136"/>
      <c r="E188" s="136"/>
      <c r="F188" s="136"/>
      <c r="G188" s="136"/>
      <c r="H188" s="136"/>
    </row>
    <row r="189" spans="3:8" s="264" customFormat="1" ht="12">
      <c r="C189" s="265"/>
      <c r="D189" s="136"/>
      <c r="E189" s="136"/>
      <c r="F189" s="136"/>
      <c r="G189" s="136"/>
      <c r="H189" s="136"/>
    </row>
    <row r="190" spans="3:8" s="264" customFormat="1" ht="12">
      <c r="C190" s="265"/>
      <c r="D190" s="136"/>
      <c r="E190" s="136"/>
      <c r="F190" s="136"/>
      <c r="G190" s="136"/>
      <c r="H190" s="136"/>
    </row>
    <row r="191" spans="3:8" s="264" customFormat="1" ht="12">
      <c r="C191" s="265"/>
      <c r="D191" s="136"/>
      <c r="E191" s="136"/>
      <c r="F191" s="136"/>
      <c r="G191" s="136"/>
      <c r="H191" s="136"/>
    </row>
    <row r="192" spans="3:8" s="264" customFormat="1" ht="12">
      <c r="C192" s="265"/>
      <c r="D192" s="136"/>
      <c r="E192" s="136"/>
      <c r="F192" s="136"/>
      <c r="G192" s="136"/>
      <c r="H192" s="136"/>
    </row>
    <row r="193" spans="3:8" s="264" customFormat="1" ht="12">
      <c r="C193" s="265"/>
      <c r="D193" s="136"/>
      <c r="E193" s="136"/>
      <c r="F193" s="136"/>
      <c r="G193" s="136"/>
      <c r="H193" s="136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A1:C1"/>
    <mergeCell ref="A3:B5"/>
    <mergeCell ref="C3:C5"/>
    <mergeCell ref="A6:C6"/>
    <mergeCell ref="A12:B12"/>
    <mergeCell ref="A13:C13"/>
    <mergeCell ref="A19:B19"/>
    <mergeCell ref="A20:C20"/>
    <mergeCell ref="A31:B31"/>
    <mergeCell ref="A32:C32"/>
    <mergeCell ref="A43:B43"/>
    <mergeCell ref="A44:C44"/>
    <mergeCell ref="A50:B50"/>
    <mergeCell ref="A51:C51"/>
    <mergeCell ref="A54:B54"/>
    <mergeCell ref="A55:C55"/>
    <mergeCell ref="A61:B61"/>
    <mergeCell ref="A62:B62"/>
    <mergeCell ref="A63:C63"/>
    <mergeCell ref="A74:B74"/>
    <mergeCell ref="A75:C75"/>
    <mergeCell ref="A86:B86"/>
    <mergeCell ref="A87:C87"/>
    <mergeCell ref="A90:B90"/>
    <mergeCell ref="A97:B97"/>
    <mergeCell ref="A98:B98"/>
    <mergeCell ref="A99:B99"/>
    <mergeCell ref="A100:B100"/>
    <mergeCell ref="A91:C91"/>
    <mergeCell ref="A92:B92"/>
    <mergeCell ref="A93:B93"/>
    <mergeCell ref="A94:B94"/>
    <mergeCell ref="A95:B95"/>
    <mergeCell ref="A96:B96"/>
  </mergeCells>
  <printOptions horizontalCentered="1" verticalCentered="1"/>
  <pageMargins left="0.4330708661417323" right="0.2362204724409449" top="0.7480314960629921" bottom="0.7480314960629921" header="0.31496062992125984" footer="0.31496062992125984"/>
  <pageSetup horizontalDpi="300" verticalDpi="300" orientation="portrait" paperSize="9" scale="59" r:id="rId1"/>
  <headerFooter scaleWithDoc="0" alignWithMargins="0">
    <oddFooter>&amp;CCopyright © 2012 税理士法人チェスター.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K54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3.00390625" style="58" customWidth="1"/>
    <col min="2" max="2" width="5.125" style="58" customWidth="1"/>
    <col min="3" max="3" width="21.375" style="58" bestFit="1" customWidth="1"/>
    <col min="4" max="4" width="16.125" style="58" customWidth="1"/>
    <col min="5" max="5" width="13.00390625" style="58" bestFit="1" customWidth="1"/>
    <col min="6" max="6" width="15.125" style="58" bestFit="1" customWidth="1"/>
    <col min="7" max="7" width="11.00390625" style="58" customWidth="1"/>
    <col min="8" max="8" width="11.00390625" style="58" bestFit="1" customWidth="1"/>
    <col min="9" max="9" width="12.875" style="58" bestFit="1" customWidth="1"/>
    <col min="10" max="10" width="13.00390625" style="58" bestFit="1" customWidth="1"/>
    <col min="11" max="11" width="11.375" style="58" bestFit="1" customWidth="1"/>
    <col min="12" max="16384" width="9.00390625" style="59" customWidth="1"/>
  </cols>
  <sheetData>
    <row r="1" ht="13.5">
      <c r="A1" s="58" t="s">
        <v>45</v>
      </c>
    </row>
    <row r="3" ht="13.5">
      <c r="A3" s="58" t="s">
        <v>52</v>
      </c>
    </row>
    <row r="4" spans="5:11" ht="13.5">
      <c r="E4" s="60"/>
      <c r="I4" s="61"/>
      <c r="J4" s="61"/>
      <c r="K4" s="62"/>
    </row>
    <row r="5" spans="1:11" ht="13.5">
      <c r="A5" s="63"/>
      <c r="B5" s="64" t="s">
        <v>24</v>
      </c>
      <c r="C5" s="64" t="s">
        <v>50</v>
      </c>
      <c r="D5" s="64" t="s">
        <v>25</v>
      </c>
      <c r="E5" s="65"/>
      <c r="F5" s="64" t="s">
        <v>26</v>
      </c>
      <c r="G5" s="64" t="s">
        <v>27</v>
      </c>
      <c r="H5" s="64" t="s">
        <v>28</v>
      </c>
      <c r="I5" s="64" t="s">
        <v>29</v>
      </c>
      <c r="J5" s="64" t="s">
        <v>30</v>
      </c>
      <c r="K5" s="64" t="s">
        <v>23</v>
      </c>
    </row>
    <row r="6" spans="2:11" ht="13.5">
      <c r="B6" s="66">
        <v>1</v>
      </c>
      <c r="C6" s="67" t="str">
        <f>'財産一覧（入力用）'!D3</f>
        <v>日本　花子</v>
      </c>
      <c r="D6" s="67" t="str">
        <f>IF('財産一覧（入力用）'!D4=$C$13,"",'財産一覧（入力用）'!D4)</f>
        <v>配偶者</v>
      </c>
      <c r="E6" s="68"/>
      <c r="F6" s="69">
        <f>IF(OR(D6="",D6="他",D6=0),0,INDEX($B$20:$G$27,MATCH($D$29,$B$20:$B$27,0),MATCH(D6,$B$20:$G$20,0)))</f>
        <v>0.5</v>
      </c>
      <c r="G6" s="66">
        <f>IF(OR(D6="",D6="他",D6=0),0,VLOOKUP(D6,$C$13:$D$18,2,0))</f>
        <v>1</v>
      </c>
      <c r="H6" s="70">
        <f>IF(AND(F6=0,G6=0),0,F6/G6)</f>
        <v>0.5</v>
      </c>
      <c r="I6" s="71">
        <f>ROUNDDOWN(($D$52*H6),-3)</f>
        <v>63950000</v>
      </c>
      <c r="J6" s="71">
        <f>ROUNDDOWN(($F$54*H6),-3)</f>
        <v>36949000</v>
      </c>
      <c r="K6" s="71">
        <f>ROUNDDOWN((IF(J6&lt;=10000000,J6*10%,IF(J6&lt;=30000000,J6*15%-500000,IF(J6&lt;=50000000,J6*20%-2000000,IF(J6&lt;=100000000,J6*30%-7000000,IF(J6&lt;=200000000,J6*40%-17000000,IF(J6&lt;=300000000,J6*45%-27000000,IF(J6&lt;=600000000,J6*50%-42000000,J6*55%-72000000)))))))),-2)</f>
        <v>5389800</v>
      </c>
    </row>
    <row r="7" spans="2:11" ht="13.5">
      <c r="B7" s="72">
        <v>2</v>
      </c>
      <c r="C7" s="73" t="str">
        <f>'財産一覧（入力用）'!E3</f>
        <v>日本　一郎</v>
      </c>
      <c r="D7" s="73" t="str">
        <f>IF('財産一覧（入力用）'!E4=$C$13,"",'財産一覧（入力用）'!E4)</f>
        <v>子</v>
      </c>
      <c r="E7" s="68"/>
      <c r="F7" s="74">
        <f>IF(OR(D7="",D7="他",D7=0),0,INDEX($B$20:$G$27,MATCH($D$29,$B$20:$B$27,0),MATCH(D7,$B$20:$G$20,0)))</f>
        <v>0.5</v>
      </c>
      <c r="G7" s="72">
        <f>IF(OR(D7="",D7="他",D7=0),0,VLOOKUP(D7,$C$13:$D$18,2,0))</f>
        <v>3</v>
      </c>
      <c r="H7" s="75">
        <f>IF(AND(F7=0,G7=0),0,F7/G7)</f>
        <v>0.16666666666666666</v>
      </c>
      <c r="I7" s="76">
        <f>ROUNDDOWN(($D$52*H7),-3)</f>
        <v>21316000</v>
      </c>
      <c r="J7" s="76">
        <f>ROUNDDOWN(($F$54*H7),-3)</f>
        <v>12316000</v>
      </c>
      <c r="K7" s="76">
        <f>ROUNDDOWN((IF(J7&lt;=10000000,J7*10%,IF(J7&lt;=30000000,J7*15%-500000,IF(J7&lt;=50000000,J7*20%-2000000,IF(J7&lt;=100000000,J7*30%-7000000,IF(J7&lt;=200000000,J7*40%-17000000,IF(J7&lt;=300000000,J7*45%-27000000,IF(J7&lt;=600000000,J7*50%-42000000,J7*55%-72000000)))))))),-2)</f>
        <v>1347400</v>
      </c>
    </row>
    <row r="8" spans="2:11" ht="13.5">
      <c r="B8" s="72">
        <v>3</v>
      </c>
      <c r="C8" s="77" t="str">
        <f>'財産一覧（入力用）'!F3</f>
        <v>日本　良子</v>
      </c>
      <c r="D8" s="73" t="str">
        <f>IF('財産一覧（入力用）'!F4=$C$13,"",'財産一覧（入力用）'!F4)</f>
        <v>子</v>
      </c>
      <c r="E8" s="68"/>
      <c r="F8" s="74">
        <f>IF(OR(D8="",D8="他",D8=0),0,INDEX($B$20:$G$27,MATCH($D$29,$B$20:$B$27,0),MATCH(D8,$B$20:$G$20,0)))</f>
        <v>0.5</v>
      </c>
      <c r="G8" s="72">
        <f>IF(OR(D8="",D8="他",D8=0),0,VLOOKUP(D8,$C$13:$D$18,2,0))</f>
        <v>3</v>
      </c>
      <c r="H8" s="75">
        <f>IF(AND(F8=0,G8=0),0,F8/G8)</f>
        <v>0.16666666666666666</v>
      </c>
      <c r="I8" s="76">
        <f>ROUNDDOWN(($D$52*H8),-3)</f>
        <v>21316000</v>
      </c>
      <c r="J8" s="76">
        <f>ROUNDDOWN(($F$54*H8),-3)</f>
        <v>12316000</v>
      </c>
      <c r="K8" s="76">
        <f>ROUNDDOWN((IF(J8&lt;=10000000,J8*10%,IF(J8&lt;=30000000,J8*15%-500000,IF(J8&lt;=50000000,J8*20%-2000000,IF(J8&lt;=100000000,J8*30%-7000000,IF(J8&lt;=200000000,J8*40%-17000000,IF(J8&lt;=300000000,J8*45%-27000000,IF(J8&lt;=600000000,J8*50%-42000000,J8*55%-72000000)))))))),-2)</f>
        <v>1347400</v>
      </c>
    </row>
    <row r="9" spans="2:11" ht="13.5">
      <c r="B9" s="72">
        <v>4</v>
      </c>
      <c r="C9" s="73" t="str">
        <f>'財産一覧（入力用）'!G3</f>
        <v>日本　二郎</v>
      </c>
      <c r="D9" s="73" t="str">
        <f>IF('財産一覧（入力用）'!G4=$C$13,"",'財産一覧（入力用）'!G4)</f>
        <v>子</v>
      </c>
      <c r="E9" s="68"/>
      <c r="F9" s="74">
        <f>IF(OR(D9="",D9="他",D9=0),0,INDEX($B$20:$G$27,MATCH($D$29,$B$20:$B$27,0),MATCH(D9,$B$20:$G$20,0)))</f>
        <v>0.5</v>
      </c>
      <c r="G9" s="72">
        <f>IF(OR(D9="",D9="他",D9=0),0,VLOOKUP(D9,$C$13:$D$18,2,0))</f>
        <v>3</v>
      </c>
      <c r="H9" s="75">
        <f>IF(AND(F9=0,G9=0),0,F9/G9)</f>
        <v>0.16666666666666666</v>
      </c>
      <c r="I9" s="76">
        <f>ROUNDDOWN(($D$52*H9),-3)</f>
        <v>21316000</v>
      </c>
      <c r="J9" s="76">
        <f>ROUNDDOWN(($F$54*H9),-3)</f>
        <v>12316000</v>
      </c>
      <c r="K9" s="76">
        <f>ROUNDDOWN((IF(J9&lt;=10000000,J9*10%,IF(J9&lt;=30000000,J9*15%-500000,IF(J9&lt;=50000000,J9*20%-2000000,IF(J9&lt;=100000000,J9*30%-7000000,IF(J9&lt;=200000000,J9*40%-17000000,IF(J9&lt;=300000000,J9*45%-27000000,IF(J9&lt;=600000000,J9*50%-42000000,J9*55%-72000000)))))))),-2)</f>
        <v>1347400</v>
      </c>
    </row>
    <row r="10" spans="2:11" ht="13.5">
      <c r="B10" s="78">
        <v>5</v>
      </c>
      <c r="C10" s="79" t="str">
        <f>'財産一覧（入力用）'!H3</f>
        <v>■相続人５■</v>
      </c>
      <c r="D10" s="80">
        <f>IF('財産一覧（入力用）'!H4=$C$13,"",'財産一覧（入力用）'!H4)</f>
      </c>
      <c r="E10" s="68"/>
      <c r="F10" s="81">
        <f>IF(OR(D10="",D10="他",D10=0),0,INDEX($B$20:$G$27,MATCH($D$29,$B$20:$B$27,0),MATCH(D10,$B$20:$G$20,0)))</f>
        <v>0</v>
      </c>
      <c r="G10" s="78">
        <f>IF(OR(D10="",D10="他",D10=0),0,VLOOKUP(D10,$C$13:$D$18,2,0))</f>
        <v>0</v>
      </c>
      <c r="H10" s="82">
        <f>IF(AND(F10=0,G10=0),0,F10/G10)</f>
        <v>0</v>
      </c>
      <c r="I10" s="76">
        <f>ROUNDDOWN(($D$52*H10),-3)</f>
        <v>0</v>
      </c>
      <c r="J10" s="76">
        <f>ROUNDDOWN(($F$54*H10),-3)</f>
        <v>0</v>
      </c>
      <c r="K10" s="76">
        <f>ROUNDDOWN((IF(J10&lt;=10000000,J10*10%,IF(J10&lt;=30000000,J10*15%-500000,IF(J10&lt;=50000000,J10*20%-2000000,IF(J10&lt;=100000000,J10*30%-7000000,IF(J10&lt;=200000000,J10*40%-17000000,IF(J10&lt;=300000000,J10*45%-27000000,IF(J10&lt;=600000000,J10*50%-42000000,J10*55%-72000000)))))))),-2)</f>
        <v>0</v>
      </c>
    </row>
    <row r="11" spans="5:11" ht="13.5">
      <c r="E11" s="83"/>
      <c r="H11" s="84">
        <f>SUM(H6:H10)</f>
        <v>0.9999999999999999</v>
      </c>
      <c r="I11" s="85">
        <f>SUM(I6:I10)</f>
        <v>127898000</v>
      </c>
      <c r="J11" s="85">
        <f>SUM(J6:J10)</f>
        <v>73897000</v>
      </c>
      <c r="K11" s="85">
        <f>SUM(K6:K10)</f>
        <v>9432000</v>
      </c>
    </row>
    <row r="12" spans="5:8" ht="13.5">
      <c r="E12" s="86"/>
      <c r="G12" s="87"/>
      <c r="H12" s="64" t="str">
        <f>IF(H11=1,"○","×")</f>
        <v>○</v>
      </c>
    </row>
    <row r="13" spans="3:4" ht="13.5">
      <c r="C13" s="88" t="s">
        <v>25</v>
      </c>
      <c r="D13" s="64" t="s">
        <v>31</v>
      </c>
    </row>
    <row r="14" spans="3:4" ht="13.5">
      <c r="C14" s="89" t="s">
        <v>32</v>
      </c>
      <c r="D14" s="89">
        <f>COUNTIF($D$6:$D$10,C14)</f>
        <v>1</v>
      </c>
    </row>
    <row r="15" spans="3:7" ht="13.5">
      <c r="C15" s="89" t="s">
        <v>33</v>
      </c>
      <c r="D15" s="89">
        <f>COUNTIF($D$6:$D$10,C15)</f>
        <v>3</v>
      </c>
      <c r="F15" s="89" t="s">
        <v>57</v>
      </c>
      <c r="G15" s="89">
        <f>COUNTIF(H6:H10,"&gt;0")</f>
        <v>4</v>
      </c>
    </row>
    <row r="16" spans="3:7" ht="13.5">
      <c r="C16" s="89" t="s">
        <v>34</v>
      </c>
      <c r="D16" s="89">
        <f>COUNTIF($D$6:$D$10,C16)</f>
        <v>0</v>
      </c>
      <c r="F16" s="64" t="s">
        <v>35</v>
      </c>
      <c r="G16" s="85">
        <f>30000000+6000000*G15</f>
        <v>54000000</v>
      </c>
    </row>
    <row r="17" spans="3:4" ht="13.5">
      <c r="C17" s="89" t="s">
        <v>36</v>
      </c>
      <c r="D17" s="89">
        <f>COUNTIF($D$6:$D$10,C17)</f>
        <v>0</v>
      </c>
    </row>
    <row r="18" spans="3:4" ht="13.5">
      <c r="C18" s="90" t="s">
        <v>37</v>
      </c>
      <c r="D18" s="90">
        <f>COUNTIF($D$6:$D$10,C18)</f>
        <v>0</v>
      </c>
    </row>
    <row r="20" spans="2:7" ht="13.5">
      <c r="B20" s="64" t="s">
        <v>38</v>
      </c>
      <c r="C20" s="64" t="s">
        <v>25</v>
      </c>
      <c r="D20" s="64" t="s">
        <v>32</v>
      </c>
      <c r="E20" s="64" t="s">
        <v>33</v>
      </c>
      <c r="F20" s="64" t="s">
        <v>34</v>
      </c>
      <c r="G20" s="64" t="s">
        <v>36</v>
      </c>
    </row>
    <row r="21" spans="2:7" ht="13.5">
      <c r="B21" s="89">
        <v>1</v>
      </c>
      <c r="C21" s="89" t="s">
        <v>39</v>
      </c>
      <c r="D21" s="91">
        <v>0.5</v>
      </c>
      <c r="E21" s="91">
        <v>0.5</v>
      </c>
      <c r="F21" s="91">
        <v>0</v>
      </c>
      <c r="G21" s="91">
        <v>0</v>
      </c>
    </row>
    <row r="22" spans="2:7" ht="13.5">
      <c r="B22" s="89">
        <v>2</v>
      </c>
      <c r="C22" s="89" t="s">
        <v>40</v>
      </c>
      <c r="D22" s="91">
        <v>0.6666666666666666</v>
      </c>
      <c r="E22" s="91">
        <v>0</v>
      </c>
      <c r="F22" s="91">
        <v>0.3333333333333333</v>
      </c>
      <c r="G22" s="91">
        <v>0</v>
      </c>
    </row>
    <row r="23" spans="2:7" ht="13.5">
      <c r="B23" s="89">
        <v>3</v>
      </c>
      <c r="C23" s="89" t="s">
        <v>41</v>
      </c>
      <c r="D23" s="91">
        <v>0.75</v>
      </c>
      <c r="E23" s="91">
        <v>0</v>
      </c>
      <c r="F23" s="91">
        <v>0</v>
      </c>
      <c r="G23" s="91">
        <v>0.25</v>
      </c>
    </row>
    <row r="24" spans="2:7" ht="13.5">
      <c r="B24" s="89">
        <v>4</v>
      </c>
      <c r="C24" s="89" t="s">
        <v>32</v>
      </c>
      <c r="D24" s="91">
        <v>1</v>
      </c>
      <c r="E24" s="91">
        <v>0</v>
      </c>
      <c r="F24" s="91">
        <v>0</v>
      </c>
      <c r="G24" s="91">
        <v>0</v>
      </c>
    </row>
    <row r="25" spans="2:7" ht="13.5">
      <c r="B25" s="89">
        <v>5</v>
      </c>
      <c r="C25" s="89" t="s">
        <v>33</v>
      </c>
      <c r="D25" s="91">
        <v>0</v>
      </c>
      <c r="E25" s="91">
        <v>1</v>
      </c>
      <c r="F25" s="91">
        <v>0</v>
      </c>
      <c r="G25" s="91">
        <v>0</v>
      </c>
    </row>
    <row r="26" spans="2:7" ht="13.5">
      <c r="B26" s="89">
        <v>6</v>
      </c>
      <c r="C26" s="89" t="s">
        <v>34</v>
      </c>
      <c r="D26" s="91">
        <v>0</v>
      </c>
      <c r="E26" s="91">
        <v>0</v>
      </c>
      <c r="F26" s="91">
        <v>1</v>
      </c>
      <c r="G26" s="91">
        <v>0</v>
      </c>
    </row>
    <row r="27" spans="2:7" ht="13.5">
      <c r="B27" s="89">
        <v>7</v>
      </c>
      <c r="C27" s="89" t="s">
        <v>36</v>
      </c>
      <c r="D27" s="91">
        <v>0</v>
      </c>
      <c r="E27" s="91">
        <v>0</v>
      </c>
      <c r="F27" s="91">
        <v>0</v>
      </c>
      <c r="G27" s="91">
        <v>1</v>
      </c>
    </row>
    <row r="29" ht="13.5" hidden="1">
      <c r="D29" s="58">
        <f>IF(AND(D14&gt;0,D15&gt;0),1,IF(AND(D14&gt;0,D16&gt;0),2,IF(AND(D14&gt;0,D17&gt;0),3,IF(AND(D14&gt;0,D15=0,D16=0,D17=0),4,IF(AND(D14=0,D15&gt;0,D16=0,D17=0),5,IF(AND(D14=0,D15=0,D16&gt;0,D17=0),6,IF(AND(D14=0,D15=0,D16=0,D17&gt;0),7,0)))))))</f>
        <v>1</v>
      </c>
    </row>
    <row r="31" ht="13.5">
      <c r="A31" s="58" t="s">
        <v>74</v>
      </c>
    </row>
    <row r="32" ht="13.5">
      <c r="A32" s="58" t="s">
        <v>46</v>
      </c>
    </row>
    <row r="37" spans="3:4" ht="13.5">
      <c r="C37" s="66" t="s">
        <v>58</v>
      </c>
      <c r="D37" s="71">
        <f>'財産一覧（入力用）'!C12</f>
        <v>78000000</v>
      </c>
    </row>
    <row r="38" spans="3:4" ht="13.5">
      <c r="C38" s="72" t="s">
        <v>59</v>
      </c>
      <c r="D38" s="76">
        <f>'財産一覧（入力用）'!C19</f>
        <v>23000000</v>
      </c>
    </row>
    <row r="39" spans="3:4" ht="13.5">
      <c r="C39" s="72" t="s">
        <v>60</v>
      </c>
      <c r="D39" s="76">
        <f>'財産一覧（入力用）'!C31</f>
        <v>17500000</v>
      </c>
    </row>
    <row r="40" spans="3:4" ht="13.5">
      <c r="C40" s="72" t="s">
        <v>61</v>
      </c>
      <c r="D40" s="76">
        <f>'財産一覧（入力用）'!C43</f>
        <v>35100000</v>
      </c>
    </row>
    <row r="41" spans="3:4" ht="13.5">
      <c r="C41" s="72" t="s">
        <v>62</v>
      </c>
      <c r="D41" s="76">
        <f>'財産一覧（入力用）'!C50</f>
        <v>60000000</v>
      </c>
    </row>
    <row r="42" spans="3:4" ht="13.5">
      <c r="C42" s="72" t="s">
        <v>63</v>
      </c>
      <c r="D42" s="76">
        <f>'財産一覧（入力用）'!C54</f>
        <v>30000000</v>
      </c>
    </row>
    <row r="43" spans="3:4" ht="13.5">
      <c r="C43" s="78" t="s">
        <v>64</v>
      </c>
      <c r="D43" s="105">
        <f>'財産一覧（入力用）'!C61</f>
        <v>2000000</v>
      </c>
    </row>
    <row r="44" spans="3:4" ht="13.5">
      <c r="C44" s="89" t="s">
        <v>3</v>
      </c>
      <c r="D44" s="85">
        <f>SUM(D37:D43)</f>
        <v>245600000</v>
      </c>
    </row>
    <row r="45" spans="3:4" ht="13.5">
      <c r="C45" s="66" t="s">
        <v>65</v>
      </c>
      <c r="D45" s="106">
        <f>IF('財産一覧（入力用）'!C74&lt;0,-('財産一覧（入力用）'!C74),'財産一覧（入力用）'!C74)</f>
        <v>15000000</v>
      </c>
    </row>
    <row r="46" spans="3:4" ht="13.5">
      <c r="C46" s="72" t="s">
        <v>66</v>
      </c>
      <c r="D46" s="107">
        <f>IF('財産一覧（入力用）'!C86&lt;0,-('財産一覧（入力用）'!C86),'財産一覧（入力用）'!C86)</f>
        <v>2700000</v>
      </c>
    </row>
    <row r="47" spans="3:4" ht="13.5">
      <c r="C47" s="72" t="s">
        <v>67</v>
      </c>
      <c r="D47" s="107">
        <f>IF('財産一覧（入力用）'!C90&lt;0,-('財産一覧（入力用）'!C90),'財産一覧（入力用）'!C90)</f>
        <v>60000000</v>
      </c>
    </row>
    <row r="48" spans="3:4" ht="13.5">
      <c r="C48" s="72" t="s">
        <v>68</v>
      </c>
      <c r="D48" s="107">
        <f>IF('財産一覧（入力用）'!C92&lt;0,-('財産一覧（入力用）'!C92),'財産一覧（入力用）'!C92)</f>
        <v>20000000</v>
      </c>
    </row>
    <row r="49" spans="3:4" ht="13.5">
      <c r="C49" s="78" t="s">
        <v>69</v>
      </c>
      <c r="D49" s="108">
        <f>IF('財産一覧（入力用）'!C93&lt;0,-('財産一覧（入力用）'!C93),'財産一覧（入力用）'!C93)</f>
        <v>20000000</v>
      </c>
    </row>
    <row r="50" spans="3:4" ht="13.5">
      <c r="C50" s="89" t="s">
        <v>70</v>
      </c>
      <c r="D50" s="104">
        <f>SUM(D45:D49)</f>
        <v>117700000</v>
      </c>
    </row>
    <row r="51" spans="3:4" ht="14.25" thickBot="1">
      <c r="C51" s="111" t="s">
        <v>72</v>
      </c>
      <c r="D51" s="114">
        <f>D44-D50</f>
        <v>127900000</v>
      </c>
    </row>
    <row r="52" spans="3:6" ht="14.25" thickTop="1">
      <c r="C52" s="116"/>
      <c r="D52" s="85">
        <f>ROUNDDOWN(IF(D51&lt;0,0,D51),-3)</f>
        <v>127900000</v>
      </c>
      <c r="E52" s="113" t="s">
        <v>71</v>
      </c>
      <c r="F52" s="115">
        <f>I11</f>
        <v>127898000</v>
      </c>
    </row>
    <row r="53" spans="3:6" ht="14.25" thickBot="1">
      <c r="C53" s="59"/>
      <c r="D53" s="59"/>
      <c r="E53" s="111" t="s">
        <v>35</v>
      </c>
      <c r="F53" s="112">
        <f>G16</f>
        <v>54000000</v>
      </c>
    </row>
    <row r="54" spans="3:6" ht="14.25" thickTop="1">
      <c r="C54" s="59"/>
      <c r="D54" s="59"/>
      <c r="E54" s="109" t="s">
        <v>2</v>
      </c>
      <c r="F54" s="110">
        <f>IF(F52&gt;F53,F52-F53,0)</f>
        <v>73898000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5" r:id="rId1"/>
  <headerFooter>
    <oddFooter>&amp;CCopyright © 2012 税理士法人チェスター.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税理士法人チェスター</dc:creator>
  <cp:keywords/>
  <dc:description/>
  <cp:lastModifiedBy>tkotoh</cp:lastModifiedBy>
  <cp:lastPrinted>2012-11-09T04:32:15Z</cp:lastPrinted>
  <dcterms:created xsi:type="dcterms:W3CDTF">2001-12-18T07:19:41Z</dcterms:created>
  <dcterms:modified xsi:type="dcterms:W3CDTF">2015-01-19T08:02:09Z</dcterms:modified>
  <cp:category/>
  <cp:version/>
  <cp:contentType/>
  <cp:contentStatus/>
</cp:coreProperties>
</file>